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HK\MŰSZAK\EHK pályázat\"/>
    </mc:Choice>
  </mc:AlternateContent>
  <bookViews>
    <workbookView xWindow="636" yWindow="576" windowWidth="21840" windowHeight="11700" activeTab="10"/>
  </bookViews>
  <sheets>
    <sheet name="összesítő" sheetId="1" r:id="rId1"/>
    <sheet name="ÉPSZ" sheetId="2" r:id="rId2"/>
    <sheet name="ESZK" sheetId="3" r:id="rId3"/>
    <sheet name="GSZK" sheetId="4" r:id="rId4"/>
    <sheet name="KMSZ" sheetId="5" r:id="rId5"/>
    <sheet name="KOM" sheetId="6" r:id="rId6"/>
    <sheet name="LTSZ" sheetId="8" r:id="rId7"/>
    <sheet name="MSZK" sheetId="9" r:id="rId8"/>
    <sheet name="SIM" sheetId="10" r:id="rId9"/>
    <sheet name="SZASZ" sheetId="7" r:id="rId10"/>
    <sheet name="WJSZ" sheetId="11" r:id="rId11"/>
    <sheet name="ZIE" sheetId="12" r:id="rId12"/>
    <sheet name="MŰSZ" sheetId="13" r:id="rId13"/>
  </sheets>
  <calcPr calcId="162913"/>
</workbook>
</file>

<file path=xl/calcChain.xml><?xml version="1.0" encoding="utf-8"?>
<calcChain xmlns="http://schemas.openxmlformats.org/spreadsheetml/2006/main">
  <c r="I9" i="1" l="1"/>
  <c r="M20" i="1" l="1"/>
  <c r="D20" i="1"/>
  <c r="E20" i="1"/>
  <c r="F20" i="1"/>
  <c r="G20" i="1"/>
  <c r="H20" i="1"/>
  <c r="I20" i="1"/>
  <c r="J20" i="1"/>
  <c r="K20" i="1"/>
  <c r="L20" i="1"/>
  <c r="B20" i="1"/>
  <c r="B6" i="5"/>
  <c r="B6" i="4"/>
  <c r="I11" i="3" l="1"/>
  <c r="F25" i="3" l="1"/>
  <c r="F52" i="5"/>
  <c r="E30" i="11" l="1"/>
  <c r="F39" i="2"/>
  <c r="E39" i="2"/>
  <c r="D39" i="2"/>
  <c r="I28" i="2"/>
  <c r="H28" i="2"/>
  <c r="G28" i="2"/>
  <c r="B5" i="2" s="1"/>
  <c r="F28" i="2"/>
  <c r="E28" i="2"/>
  <c r="B4" i="2"/>
  <c r="B6" i="2" l="1"/>
  <c r="F74" i="4"/>
  <c r="I21" i="4"/>
  <c r="E74" i="4"/>
  <c r="G21" i="4"/>
  <c r="E29" i="7"/>
  <c r="G20" i="7"/>
  <c r="B5" i="4" l="1"/>
  <c r="C9" i="1"/>
  <c r="C11" i="1" s="1"/>
  <c r="D9" i="1"/>
  <c r="E9" i="1"/>
  <c r="F9" i="1"/>
  <c r="G9" i="1"/>
  <c r="H9" i="1"/>
  <c r="H11" i="1" s="1"/>
  <c r="I11" i="1"/>
  <c r="J9" i="1"/>
  <c r="J11" i="1" s="1"/>
  <c r="K9" i="1"/>
  <c r="L9" i="1"/>
  <c r="B9" i="1"/>
  <c r="B11" i="1" s="1"/>
  <c r="F11" i="1"/>
  <c r="D11" i="1"/>
  <c r="E11" i="1"/>
  <c r="G11" i="1"/>
  <c r="K11" i="1"/>
  <c r="L11" i="1"/>
  <c r="D2" i="10" l="1"/>
  <c r="D2" i="9"/>
  <c r="D2" i="4"/>
  <c r="F31" i="12"/>
  <c r="E31" i="12"/>
  <c r="D31" i="12"/>
  <c r="I23" i="12"/>
  <c r="B6" i="12" s="1"/>
  <c r="H23" i="12"/>
  <c r="G23" i="12"/>
  <c r="F23" i="12"/>
  <c r="B4" i="12" s="1"/>
  <c r="E23" i="12"/>
  <c r="B5" i="12" l="1"/>
  <c r="F30" i="11"/>
  <c r="D30" i="11"/>
  <c r="I16" i="11"/>
  <c r="H16" i="11"/>
  <c r="G16" i="11"/>
  <c r="B5" i="11" s="1"/>
  <c r="F16" i="11"/>
  <c r="E16" i="11"/>
  <c r="B4" i="11"/>
  <c r="F29" i="7"/>
  <c r="D29" i="7"/>
  <c r="I20" i="7"/>
  <c r="H20" i="7"/>
  <c r="F20" i="7"/>
  <c r="B4" i="7" s="1"/>
  <c r="E20" i="7"/>
  <c r="B5" i="7"/>
  <c r="B6" i="7" l="1"/>
  <c r="B6" i="11"/>
  <c r="F36" i="10"/>
  <c r="E36" i="10"/>
  <c r="D36" i="10"/>
  <c r="I19" i="10"/>
  <c r="H19" i="10"/>
  <c r="G19" i="10"/>
  <c r="F19" i="10"/>
  <c r="E19" i="10"/>
  <c r="B4" i="10"/>
  <c r="B6" i="10" l="1"/>
  <c r="B5" i="10"/>
  <c r="F36" i="13"/>
  <c r="E36" i="13"/>
  <c r="D36" i="13"/>
  <c r="I21" i="13"/>
  <c r="B6" i="13" s="1"/>
  <c r="H21" i="13"/>
  <c r="G21" i="13"/>
  <c r="B5" i="13" s="1"/>
  <c r="F21" i="13"/>
  <c r="B4" i="13" s="1"/>
  <c r="E21" i="13"/>
  <c r="F29" i="9" l="1"/>
  <c r="E29" i="9"/>
  <c r="D29" i="9"/>
  <c r="I21" i="9"/>
  <c r="H21" i="9"/>
  <c r="G21" i="9"/>
  <c r="B5" i="9" s="1"/>
  <c r="F21" i="9"/>
  <c r="B4" i="9" s="1"/>
  <c r="E21" i="9"/>
  <c r="F31" i="8"/>
  <c r="E31" i="8"/>
  <c r="I20" i="8"/>
  <c r="B6" i="8" s="1"/>
  <c r="H20" i="8"/>
  <c r="G20" i="8"/>
  <c r="F20" i="8"/>
  <c r="E20" i="8"/>
  <c r="B5" i="8"/>
  <c r="B4" i="8"/>
  <c r="F44" i="6"/>
  <c r="E44" i="6"/>
  <c r="D44" i="6"/>
  <c r="I33" i="6"/>
  <c r="H33" i="6"/>
  <c r="G33" i="6"/>
  <c r="B5" i="6" s="1"/>
  <c r="F22" i="6"/>
  <c r="E22" i="6"/>
  <c r="F17" i="6"/>
  <c r="F33" i="6" s="1"/>
  <c r="E17" i="6"/>
  <c r="B6" i="6" l="1"/>
  <c r="B6" i="9"/>
  <c r="E33" i="6"/>
  <c r="F57" i="5" l="1"/>
  <c r="E57" i="5"/>
  <c r="D57" i="5"/>
  <c r="I36" i="5"/>
  <c r="H36" i="5"/>
  <c r="G36" i="5"/>
  <c r="B5" i="5" s="1"/>
  <c r="F36" i="5"/>
  <c r="E36" i="5"/>
  <c r="B4" i="5"/>
  <c r="D27" i="4" l="1"/>
  <c r="D26" i="4"/>
  <c r="D25" i="4"/>
  <c r="E21" i="4"/>
  <c r="F20" i="4"/>
  <c r="F18" i="4"/>
  <c r="F16" i="4"/>
  <c r="F14" i="4"/>
  <c r="F13" i="4"/>
  <c r="F12" i="4"/>
  <c r="F11" i="4"/>
  <c r="F21" i="4" l="1"/>
  <c r="D74" i="4"/>
  <c r="B4" i="4" l="1"/>
  <c r="F30" i="3" l="1"/>
  <c r="E30" i="3"/>
  <c r="D30" i="3"/>
  <c r="I19" i="3"/>
  <c r="H19" i="3"/>
  <c r="G19" i="3"/>
  <c r="B5" i="3" s="1"/>
  <c r="F19" i="3"/>
  <c r="E19" i="3"/>
  <c r="B4" i="3"/>
  <c r="B6" i="3" l="1"/>
  <c r="M6" i="1"/>
  <c r="M4" i="1"/>
  <c r="N11" i="1" s="1"/>
  <c r="N12" i="1" s="1"/>
  <c r="K6" i="1"/>
  <c r="K5" i="1"/>
  <c r="K4" i="1"/>
  <c r="L5" i="1"/>
  <c r="L4" i="1"/>
  <c r="I5" i="1"/>
  <c r="I4" i="1"/>
  <c r="H5" i="1"/>
  <c r="H4" i="1"/>
  <c r="G5" i="1"/>
  <c r="G4" i="1"/>
  <c r="J5" i="1"/>
  <c r="J4" i="1"/>
  <c r="F5" i="1"/>
  <c r="F4" i="1"/>
  <c r="E5" i="1"/>
  <c r="E4" i="1"/>
  <c r="D6" i="1"/>
  <c r="D5" i="1"/>
  <c r="B6" i="1"/>
  <c r="B5" i="1"/>
  <c r="B4" i="1"/>
  <c r="B7" i="1"/>
  <c r="L3" i="1"/>
  <c r="K3" i="1"/>
  <c r="J3" i="1"/>
  <c r="I3" i="1"/>
  <c r="H3" i="1"/>
  <c r="G3" i="1"/>
  <c r="F3" i="1"/>
  <c r="E3" i="1"/>
  <c r="D3" i="1"/>
  <c r="C3" i="1"/>
  <c r="B3" i="1"/>
  <c r="L2" i="1"/>
  <c r="K2" i="1"/>
  <c r="J2" i="1"/>
  <c r="I2" i="1"/>
  <c r="H2" i="1"/>
  <c r="G2" i="1"/>
  <c r="F2" i="1"/>
  <c r="E2" i="1"/>
  <c r="D2" i="1"/>
  <c r="C2" i="1"/>
  <c r="B2" i="1"/>
  <c r="B12" i="1" l="1"/>
  <c r="D12" i="1"/>
  <c r="C12" i="1"/>
  <c r="F12" i="1"/>
  <c r="J12" i="1"/>
  <c r="K12" i="1"/>
  <c r="I12" i="1"/>
  <c r="G12" i="1"/>
  <c r="L12" i="1"/>
  <c r="H12" i="1"/>
  <c r="E12" i="1"/>
  <c r="N5" i="1"/>
  <c r="F6" i="1"/>
  <c r="H6" i="1"/>
  <c r="C4" i="1"/>
  <c r="N4" i="1" s="1"/>
  <c r="C5" i="1"/>
  <c r="I6" i="1"/>
  <c r="C6" i="1"/>
  <c r="L6" i="1"/>
  <c r="J6" i="1"/>
  <c r="D4" i="1"/>
  <c r="E6" i="1"/>
  <c r="M5" i="1"/>
  <c r="G6" i="1"/>
  <c r="N6" i="1" l="1"/>
</calcChain>
</file>

<file path=xl/comments1.xml><?xml version="1.0" encoding="utf-8"?>
<comments xmlns="http://schemas.openxmlformats.org/spreadsheetml/2006/main">
  <authors>
    <author/>
  </authors>
  <commentList>
    <comment ref="I14" authorId="0" shapeId="0">
      <text>
        <r>
          <rPr>
            <sz val="10"/>
            <color rgb="FF000000"/>
            <rFont val="Arial"/>
          </rPr>
          <t>átcsoportosítottuk a tábori szállásba
	-Erzsébet Romsics</t>
        </r>
      </text>
    </comment>
  </commentList>
</comments>
</file>

<file path=xl/sharedStrings.xml><?xml version="1.0" encoding="utf-8"?>
<sst xmlns="http://schemas.openxmlformats.org/spreadsheetml/2006/main" count="1067" uniqueCount="465">
  <si>
    <t>Építész Szakkollégium</t>
  </si>
  <si>
    <t>Energetikai Szakkollégium</t>
  </si>
  <si>
    <t>Gépész Szakkollégium</t>
  </si>
  <si>
    <t>Közlekedésmérnöki szakkollégium</t>
  </si>
  <si>
    <t>KommON BME Kommunikációs Szakkollégium</t>
  </si>
  <si>
    <t>Liska Tibor Szakkollégium</t>
  </si>
  <si>
    <t>BME Management Szakkollégium</t>
  </si>
  <si>
    <t>Simonyi Károly Szakkollégium</t>
  </si>
  <si>
    <t>Szent-Györgyi Albert Szakkollégium</t>
  </si>
  <si>
    <t>Zielinski Szilárd Építőmérnöki Szakkollégium</t>
  </si>
  <si>
    <t>Wigner Jenő Szakkollégium</t>
  </si>
  <si>
    <t>MŰSZAK</t>
  </si>
  <si>
    <t>össz</t>
  </si>
  <si>
    <t>Pintér László</t>
  </si>
  <si>
    <t>pályázott</t>
  </si>
  <si>
    <t>elnyert</t>
  </si>
  <si>
    <t>elköltött</t>
  </si>
  <si>
    <t>Szakkollégium:</t>
  </si>
  <si>
    <t>Kapcsolattartó</t>
  </si>
  <si>
    <t>verzió:</t>
  </si>
  <si>
    <t>megpályázott összeg</t>
  </si>
  <si>
    <t>elnyert összeg</t>
  </si>
  <si>
    <t>Rendezvény</t>
  </si>
  <si>
    <t>tétel</t>
  </si>
  <si>
    <t>helyszín</t>
  </si>
  <si>
    <t>Időpont</t>
  </si>
  <si>
    <t>Tervezett összköltség</t>
  </si>
  <si>
    <t>HSZI</t>
  </si>
  <si>
    <t>MŰHASZ</t>
  </si>
  <si>
    <t>költés állapota</t>
  </si>
  <si>
    <t>tétel típusa</t>
  </si>
  <si>
    <t>Megjegyzés</t>
  </si>
  <si>
    <t>pályázott összeg</t>
  </si>
  <si>
    <t>bevétel</t>
  </si>
  <si>
    <t>szállás</t>
  </si>
  <si>
    <t>utazás</t>
  </si>
  <si>
    <t>előadói díj</t>
  </si>
  <si>
    <t>nyomtatás</t>
  </si>
  <si>
    <t>dologi beszerzés</t>
  </si>
  <si>
    <t>részletek</t>
  </si>
  <si>
    <t>irodaszerek</t>
  </si>
  <si>
    <t>Könyvek-folyóiratok</t>
  </si>
  <si>
    <t>Külföldi üzemlátogatás</t>
  </si>
  <si>
    <t>buszbérlés</t>
  </si>
  <si>
    <t>Tehetséges hallgatók az energetikában</t>
  </si>
  <si>
    <t>catering</t>
  </si>
  <si>
    <t>terembérlés</t>
  </si>
  <si>
    <t>Dobai Attila</t>
  </si>
  <si>
    <t>Catering</t>
  </si>
  <si>
    <t>Terembérlés</t>
  </si>
  <si>
    <t>Buszbérlés</t>
  </si>
  <si>
    <t>Vámos Levente</t>
  </si>
  <si>
    <t>Külsős oktatás</t>
  </si>
  <si>
    <t>Oktatói díj</t>
  </si>
  <si>
    <t>Fáy András MSZKI</t>
  </si>
  <si>
    <t>Buszút</t>
  </si>
  <si>
    <t>Mellékelt táblázat alapján</t>
  </si>
  <si>
    <t>Fogyóeszközök</t>
  </si>
  <si>
    <t>Motortartó állvány</t>
  </si>
  <si>
    <t>Konferencia</t>
  </si>
  <si>
    <t>Printer</t>
  </si>
  <si>
    <t>Előadói díj</t>
  </si>
  <si>
    <t>Karácsonyváró koncert</t>
  </si>
  <si>
    <t>Szakkollégiumi Napok</t>
  </si>
  <si>
    <t>BME K épület</t>
  </si>
  <si>
    <t>Neptun-üzenet</t>
  </si>
  <si>
    <t>Kémszámtábor</t>
  </si>
  <si>
    <t>Szállás</t>
  </si>
  <si>
    <t>Nyomtatás</t>
  </si>
  <si>
    <t>Irodaszerek</t>
  </si>
  <si>
    <t>Promóciós anyag nyomtatás</t>
  </si>
  <si>
    <t>Tárolódobozok</t>
  </si>
  <si>
    <t>BME Q épület</t>
  </si>
  <si>
    <t>Liska est</t>
  </si>
  <si>
    <t>Műhely</t>
  </si>
  <si>
    <t>Szakkollégiumi iroda/külső képzési hely</t>
  </si>
  <si>
    <t>BME K 172</t>
  </si>
  <si>
    <t>BME</t>
  </si>
  <si>
    <t>Külső helyszín</t>
  </si>
  <si>
    <t>Könyvek</t>
  </si>
  <si>
    <t>június</t>
  </si>
  <si>
    <t>szeptember</t>
  </si>
  <si>
    <t>Tanulmányi út</t>
  </si>
  <si>
    <t>október</t>
  </si>
  <si>
    <t>november</t>
  </si>
  <si>
    <t>augusztus</t>
  </si>
  <si>
    <t>Takarítószerek</t>
  </si>
  <si>
    <t>Szerszámok</t>
  </si>
  <si>
    <t>Romsics Erzsébet</t>
  </si>
  <si>
    <t>SzakEst</t>
  </si>
  <si>
    <t>rendezvény</t>
  </si>
  <si>
    <t>A kar hallgatóinak szervezzük, és szeretnénk a jegyeik árát lecsökkenteni, azzal több embert jönne el. Ezen kívül lennének meghívott vendégeink, akinek kedvezményesen adnánk vacsorajegyet.</t>
  </si>
  <si>
    <t>A nyilvános konferencián szeretnénk megvendégelni az eljött hallgatókat és tanárokat.</t>
  </si>
  <si>
    <t>BME Fizikaverseny</t>
  </si>
  <si>
    <t>A Fizikaverseny lebonyolításához szeretnénk kibérelni az F29-et.</t>
  </si>
  <si>
    <t>keretátadás</t>
  </si>
  <si>
    <t>Az év végén szeretnénk pótolni az évközben elfogyott alkatrészeinket.</t>
  </si>
  <si>
    <t>szolgáltatás</t>
  </si>
  <si>
    <t>takarítószerek</t>
  </si>
  <si>
    <t>VPK A219</t>
  </si>
  <si>
    <t>Műegyetemi Szakkollégiumok Közössége (MŰSZAK)</t>
  </si>
  <si>
    <t>Lakitelek</t>
  </si>
  <si>
    <t>MŰSZAK nyári tábor</t>
  </si>
  <si>
    <t>Szakkollégiumi Expó</t>
  </si>
  <si>
    <t>BME E épület</t>
  </si>
  <si>
    <t>Pap Kristóf Gyula</t>
  </si>
  <si>
    <t>AC tréning</t>
  </si>
  <si>
    <t>BME R épület</t>
  </si>
  <si>
    <t>Nyári Egyetem</t>
  </si>
  <si>
    <t>BME K épület Oktatói Klub</t>
  </si>
  <si>
    <t>2018 október</t>
  </si>
  <si>
    <t>HSZI tréning</t>
  </si>
  <si>
    <t>Gyárlátogatás</t>
  </si>
  <si>
    <t>busz (30 fő)</t>
  </si>
  <si>
    <t xml:space="preserve">Claas Hungaria kft. </t>
  </si>
  <si>
    <t>Mátrai Erőmű üzemlátogatás</t>
  </si>
  <si>
    <t>Visonta</t>
  </si>
  <si>
    <t>Árajánlat alapján</t>
  </si>
  <si>
    <t>Kisüsti oktatás és egylépcsős bemutatófőzés</t>
  </si>
  <si>
    <t>alapanyagköltség</t>
  </si>
  <si>
    <t>BME D ép. 113.</t>
  </si>
  <si>
    <t>http://palinkafozo.hu/oktatas</t>
  </si>
  <si>
    <t xml:space="preserve">előadói díj </t>
  </si>
  <si>
    <t xml:space="preserve">árak egyénileg egyeztetve </t>
  </si>
  <si>
    <t>D épület vetélkedő</t>
  </si>
  <si>
    <t>D épület</t>
  </si>
  <si>
    <t>2018. október</t>
  </si>
  <si>
    <t>Ha az elnyert összeg a pályázotthoz képest kisebb, abban az esetben ez az esemény 2. prioritást élvez</t>
  </si>
  <si>
    <t>D épület Aula bérlés</t>
  </si>
  <si>
    <t>GSZK Szakmai Tábor</t>
  </si>
  <si>
    <t>Balatonlelle</t>
  </si>
  <si>
    <t>2018. augusztus-szeptember</t>
  </si>
  <si>
    <t>GSZK Szakest</t>
  </si>
  <si>
    <t>Kármán Tódor Kollégium</t>
  </si>
  <si>
    <t>Ha az elnyert összeg a pályázotthoz képest kisebb, abban az esetben ez az esemény 1. prioritást élvez</t>
  </si>
  <si>
    <t>GSZK Piknik</t>
  </si>
  <si>
    <t>GSZK Évzáró vacsora</t>
  </si>
  <si>
    <t>Arduino Mega</t>
  </si>
  <si>
    <t>2db Mérési adatgyűjtő és irányitó kártya https://malnapc.hu/yis/arduino-mega2560-rev3-a000067</t>
  </si>
  <si>
    <t>2017/18/2</t>
  </si>
  <si>
    <t>Áramlástani mérésekhez szükséges eszköz, melyet a Szakosztály féléveken keresztül fel tud használni saját áramlástani projektjeihez.</t>
  </si>
  <si>
    <t>Termoelem vezérlő</t>
  </si>
  <si>
    <t xml:space="preserve">4 db, http://hu.farnell.com/maxim-integrated-products/max31855pmb1/dev-board-thermocouple-digital/dp/2530496 </t>
  </si>
  <si>
    <t xml:space="preserve">Műanyag hab ( XPS hab ) </t>
  </si>
  <si>
    <t>Szélcsatorna modellek épitéséhez. RAVATHERM XPS 300 WB 100 mm
Kiszerelés: 4 db/bála, 3 m²/bála   2 bála http://www.tetoplusz.hu/Szigeteloanyag_akcio/RAVATHERM_-_STYROFOAM-ROOFMATE_XPS_polisztirol_hab_akcios.html</t>
  </si>
  <si>
    <t xml:space="preserve">Szélcsatorna modellek épitéséhez. </t>
  </si>
  <si>
    <t>Szélcsatorna modellek épitéséhez. RAVATHERM XPS 300 WB 50 mm
Kiszerelés: 8 db/bála, 6 m²/bála, 1 bála http://www.tetoplusz.hu/Szigeteloanyag_akcio/RAVATHERM_-_STYROFOAM-ROOFMATE_XPS_polisztirol_hab_akcios.html</t>
  </si>
  <si>
    <t>Szélcsatorna modellek épitéséhez. RAVATHERM XPS 300 WB 20 mm
Kiszerelés: 20 db/bála, 15 m²/bála, 1 bála http://www.tetoplusz.hu/Szigeteloanyag_akcio/RAVATHERM_-_STYROFOAM-ROOFMATE_XPS_polisztirol_hab_akcios.html</t>
  </si>
  <si>
    <t>Szilikon Cső</t>
  </si>
  <si>
    <t>ø 4 x 8 mm szilikon cső: Azonosító: 00080 
ár bruttó  326 Ft/m   30 m https://szilikonwebaruhaz.hu/id/00080_--248-4-x-8-mm-szilikon-cso</t>
  </si>
  <si>
    <t>Szélterhelés méréséhez szélcsatorna-modellek nyomáseloszlás megállapitásához, nyomáskivezetések.</t>
  </si>
  <si>
    <t>ø 3 x 6 mm szilikon cső Azonosító: 00073
ár bruttó 182 Ft/m 30 m https://szilikonwebaruhaz.hu/id/00073_--248-3-x-6-mm-szilikon-cso</t>
  </si>
  <si>
    <t>ø 4 x 8 mm szilikon cső: Azonosító: 00080 
ár bruttó  326 Ft/m   30 m https://szilikonwebaruhaz.hu/id/00071_--248-2-x-6-mm-szilikon-cso</t>
  </si>
  <si>
    <t>szüerkelemez 70x100</t>
  </si>
  <si>
    <t>https://www.barat.hu/egyeb/12985-Szurkelemez--70x100--1450g19mm-023430000.html</t>
  </si>
  <si>
    <t>Gépész Activity projekthez</t>
  </si>
  <si>
    <t>A4 200 g fényes műnyomó Laser papír</t>
  </si>
  <si>
    <t>https://www.copyguru.hu/irodaszer_papirok_foliak.php</t>
  </si>
  <si>
    <t>https://www.copyguru.hu/nyomtatas_szines.php</t>
  </si>
  <si>
    <t>Matricázás</t>
  </si>
  <si>
    <t>http://molino.hu/hu/nyomtatas_minden_anyagra/matrica_vinyl_film_nyomtatas/matrica_nyomtatas_gyartas/vinyl_folia_matrica_nyomtatas/termek?gclid=CjwKCAiA_c7UBRAjEiwApCZi8Zt232tkSnydEE-ryCVmVvx9UyAaZOliFcUeIqDSlkmLZzobjoCpcRoC84oQAvD_BwE</t>
  </si>
  <si>
    <t>Kör keresztmetszetű lineáris tengely 5m</t>
  </si>
  <si>
    <t>http://www.mibim.hu/kor_keresztmetszetu_linearis_tengely_dte_markaju_2727</t>
  </si>
  <si>
    <t>11.094</t>
  </si>
  <si>
    <t>3D nyomtató projekthez</t>
  </si>
  <si>
    <t>LM típusú lineáris csapágy 6db</t>
  </si>
  <si>
    <t>http://www.mibim.hu/lm_tipusu_linearis_csapagy_2730?keyword=lm%20típusú</t>
  </si>
  <si>
    <t>NEMA17 léptetőmotor 0.4Nm 4db</t>
  </si>
  <si>
    <t>http://cncdrive.hu/shop/index.php?productID=894</t>
  </si>
  <si>
    <t>Hotend V6 direct 1,75+0,4</t>
  </si>
  <si>
    <t>http://caxtool.hu/3d_alkatresz/extruder/extruderek/hotend_v6_full_metal_direct_17504_48151</t>
  </si>
  <si>
    <t>Extrafill PLA nyomtatószál, 1,75 mm, égkék</t>
  </si>
  <si>
    <t>http://shop.freedee.hu/termek/extrafill_pla_nyomtatoszal_175_mm_egkek.html</t>
  </si>
  <si>
    <t>MK10 Extruder Kit 1.75mm műanyag</t>
  </si>
  <si>
    <t>http://caxtool.hu/mk10_extruder_kit_175mm_muanyag_47951</t>
  </si>
  <si>
    <t>TRAXXAS - GÖMBFEJ (12)</t>
  </si>
  <si>
    <t>https://www.rcvilag.hu/hu/traxxas/7242-traxxas-kulovy-cep-12-0020334552501.html</t>
  </si>
  <si>
    <t>Kék PLA nyomtatószál, 1,75 mm, 750 g</t>
  </si>
  <si>
    <t>http://shop.freedee.hu/termek/kek_pla_nyomtatoszal_175_mm_750_g.html</t>
  </si>
  <si>
    <t>3D nyomtató kit - RAMPS 1.4 + Mega 2560 + A4988</t>
  </si>
  <si>
    <t>https://www.banggood.com/RAMPS-1_4-Mega2560-R3-A4988-Optical-Endstop-3D-Printer-Kit-p-967063.html?rmmds=search&amp;cur_warehouse=CN</t>
  </si>
  <si>
    <t>3D nyomtató vezérlő alaplap - MK S Gen  V1.4</t>
  </si>
  <si>
    <t>https://www.banggood.com/MKS-Gen-V1_4-3D-Printer-Control-Motherboard-Compatible-RepRap-Ramps1_4-p-951136.html?rmmds=search&amp;cur_warehouse=CN</t>
  </si>
  <si>
    <t>220mm Dual Power Delta Rostock MK3 alumínium fűtött asztal</t>
  </si>
  <si>
    <t>http://caxtool.hu/3d_alkatresz/nyomtatoasztal/220mm_dual_power_delta_rostock_mk3_aluminium_futott_asztal_43131</t>
  </si>
  <si>
    <t>Sarokcsiszoló (min. 125 mm tárcsával)</t>
  </si>
  <si>
    <t>http://www.szerszamoutlet.hu/index.php?_metabo_w_850125_sarokcsiszolo_850w125mm&amp;kat=62&amp;id=17416</t>
  </si>
  <si>
    <t>Nyersanyag daraboláshoz, szelvények daraboláshoz, stb.</t>
  </si>
  <si>
    <t>Vágótárcsa sarokcsiszolóhoz</t>
  </si>
  <si>
    <t>http://www.szerszamoutlet.hu/index.php?kat=163&amp;id=1381</t>
  </si>
  <si>
    <t xml:space="preserve">Sarokcsiszolóhoz való tárcsák </t>
  </si>
  <si>
    <t>Menetmetsző és menetfúró készlet</t>
  </si>
  <si>
    <t>https://menetmetszo-menetfuro.arukereso.hu/extol-premium-menetfuro-menetmetszo-klt-m3-m12-fem-dobozban-29302-p389931991/</t>
  </si>
  <si>
    <t>Fogyóeszköz, könnyen befeszül, eltörik, elkopik</t>
  </si>
  <si>
    <t>Fúrókészlet</t>
  </si>
  <si>
    <t>https://www.szerszamok-webaruhaz.hu/bohrcraft_furokeszlet_cobalt_1_13mm_25db_os_030405_0009</t>
  </si>
  <si>
    <t>Fogyóeszköz, már csak régi és kopott fúróink vannak, amiken sokszor már az újraélezés sem segít, mert egy fúrás után újra rosszak</t>
  </si>
  <si>
    <t>Gömbvégű imuszkulcs készlet</t>
  </si>
  <si>
    <t>https://imbusz.hu/1.5-10-mm-l-imbuszkulcs-keszlet-hosszu-gombvegu-blx9m-bondhus-10999</t>
  </si>
  <si>
    <t>Esztergagépen szánok, szegnyerek állításához szükséges.</t>
  </si>
  <si>
    <t>Üregelő spray (5-6 db)</t>
  </si>
  <si>
    <t>https://aruhaz.kauffer.hu/index.php?page=details&amp;prod=18681</t>
  </si>
  <si>
    <t>Fogyóeszköz, furatok készítésénél és belső megmunkálások során kell</t>
  </si>
  <si>
    <t>Esztergakések (több féle)</t>
  </si>
  <si>
    <t>http://esztergakeskft.hu/</t>
  </si>
  <si>
    <t xml:space="preserve">Folyamatosan fogyó eszköz, ezekből mindig kell újat rendelni; </t>
  </si>
  <si>
    <t>Ecset (4 db)</t>
  </si>
  <si>
    <t>https://www.praktiker.hu/szerszam-gep-muhely/keziszerszam/festo-szerszam/194948-schuller-ecset-lapos-szimpla-80mm-sortekeverek-sarga-muanyagnyelu</t>
  </si>
  <si>
    <t>A gépek tisztán tartásához és forgácseltávolításhoz</t>
  </si>
  <si>
    <t>Csapágylehúzó készlet</t>
  </si>
  <si>
    <t>https://szerszamwebshop.hu/id/00027_Csapagylehuzo-keszlet-3-reszes-75-100-150mm-Kod-083103</t>
  </si>
  <si>
    <t>Projekt feladatokhoz</t>
  </si>
  <si>
    <t>Nyomatékkulcs</t>
  </si>
  <si>
    <t>https://www.szerszamkell.hu/keziszerszamok_1/hajtokarok_nyomatekkulcsok_7/nyomatekkulcsok_150?sort=p.price&amp;order=ASC&amp;page=3</t>
  </si>
  <si>
    <t>Hegesztő</t>
  </si>
  <si>
    <t>https://www.weldshop.hu/iweld-gorilla-superforce-230-215a-es-hegeszto-inverter-ajandek-er23-elektroda</t>
  </si>
  <si>
    <t>Lotus 7 projekt</t>
  </si>
  <si>
    <t>Oszlopos fúró</t>
  </si>
  <si>
    <t>https://www.szerszamkell.hu/elektromos_gepek_23/furogepek_-_vesogepek_500/oszlopos_furogepek_132/einhell_oszlopos_furogep_500w_16mm_tokmany_bt_bd501_2613</t>
  </si>
  <si>
    <t>Védőszemüveg (20db)</t>
  </si>
  <si>
    <t>http://www.novia.hu/index.php?a=shop&amp;m=itemd&amp;cat_id=4&amp;item_id=318&amp;page=</t>
  </si>
  <si>
    <t>Minden kompozit workshop és tevékenység</t>
  </si>
  <si>
    <t>Lamináló henger 70x45 (5db)</t>
  </si>
  <si>
    <t>Lamináló henger 140x21 (5db)</t>
  </si>
  <si>
    <t>Ecset 50mm (40db)</t>
  </si>
  <si>
    <t>Ecset 20mm (20db)</t>
  </si>
  <si>
    <t>Gumikesztyű 10 méret (4doboz)</t>
  </si>
  <si>
    <t xml:space="preserve">Gumikesztyű 8 méret (4 doboz) </t>
  </si>
  <si>
    <t> bq - PLA 1000gr (4tekercs)</t>
  </si>
  <si>
    <t>3D nyomtatás szolgáltatás/workshop</t>
  </si>
  <si>
    <t> X filament – X-PLA MetallicGrey 1000gr (1tekercs)</t>
  </si>
  <si>
    <t>Nema 34 motor</t>
  </si>
  <si>
    <t>http://www.cncdrive.hu/shop/index.php?productID=710</t>
  </si>
  <si>
    <t>CNC építéshez, amelyet foglalkozás kereténben szerelnénk össze és később a projektekhez használnánk.</t>
  </si>
  <si>
    <t>Motorvezérlő</t>
  </si>
  <si>
    <t>http://www.cncdrive.hu/shop/index.php?productID=853</t>
  </si>
  <si>
    <t>Marófej + táp</t>
  </si>
  <si>
    <t>http://www.cncdrive.hu/shop/index.php?productID=413</t>
  </si>
  <si>
    <t>Labortápegység</t>
  </si>
  <si>
    <t>https://www.arumania.hu/szabalyozhato-linearis-labortapegyseg-0-30-vdc-0-5-a-150w-voltcraft-lps1305-243896?utm_source=argep&amp;utm_medium=cpp&amp;utm_campaign=direct_link</t>
  </si>
  <si>
    <t>A Nyák kurzusok alkalával és sok más esetben is hatalmas szükség van egy megbízható, pontosan szablyozható áramforrásra</t>
  </si>
  <si>
    <t>Másolópapír A/4 80 gr  Xerox Újrahasznosított</t>
  </si>
  <si>
    <t>611-0050; 3csomag</t>
  </si>
  <si>
    <t>2017/182</t>
  </si>
  <si>
    <t>BME-KMSZ</t>
  </si>
  <si>
    <t>v 1.0</t>
  </si>
  <si>
    <t>Tervezett időpont</t>
  </si>
  <si>
    <t>Komárom Üzemlátogatás</t>
  </si>
  <si>
    <t>Vonatjegy</t>
  </si>
  <si>
    <t>Komárom</t>
  </si>
  <si>
    <t>2018 szept</t>
  </si>
  <si>
    <t>Szolnok üzemlátogatás</t>
  </si>
  <si>
    <t>Szolnok</t>
  </si>
  <si>
    <t>2018 okt</t>
  </si>
  <si>
    <t>Mezőkövesd haszongépjármű gyűjtemény látogatás</t>
  </si>
  <si>
    <t>Mezőkövesd</t>
  </si>
  <si>
    <t>Viper motor szállítás az egyetemre</t>
  </si>
  <si>
    <t>Szállítási költség</t>
  </si>
  <si>
    <t>2018 ápr</t>
  </si>
  <si>
    <t>Stadler üzemlátogátos</t>
  </si>
  <si>
    <t>Béres üzemlátogatás</t>
  </si>
  <si>
    <t>PEZ üzemlátogatás</t>
  </si>
  <si>
    <t>Jánossomorja</t>
  </si>
  <si>
    <t>2018 nov</t>
  </si>
  <si>
    <t>IDE SZÚRJ BE SORT HA NEM ELÉG</t>
  </si>
  <si>
    <t>Takarító és Irodaszer</t>
  </si>
  <si>
    <t>Szerszámkészlet 1.</t>
  </si>
  <si>
    <t>Kiegészítő szerszámok</t>
  </si>
  <si>
    <t>1000kg terhelhetőségű</t>
  </si>
  <si>
    <t>Lego logisztikai szemléltető terepasztal alapja</t>
  </si>
  <si>
    <t>Szemléltető terepasztal ellátó lánc elemei</t>
  </si>
  <si>
    <t>Logisztikai szemléltető térképek</t>
  </si>
  <si>
    <t>Európa és Magyarország A0 méretben</t>
  </si>
  <si>
    <t>Logisztikai workhopokhoz társasjáték</t>
  </si>
  <si>
    <t>Business on the Move 2 db</t>
  </si>
  <si>
    <t>Satu szereléshez</t>
  </si>
  <si>
    <t>2db 150es pofaméret</t>
  </si>
  <si>
    <t>Logisztikai hiradó újság előfizetés</t>
  </si>
  <si>
    <t>1 éves előfizetés</t>
  </si>
  <si>
    <t>Nyomtatási költség</t>
  </si>
  <si>
    <t>Kiadványok és plakátok</t>
  </si>
  <si>
    <t>Elsősegély doboz</t>
  </si>
  <si>
    <t>Szabványos I</t>
  </si>
  <si>
    <t>Bodri Szabolcs</t>
  </si>
  <si>
    <t>Varga Adrienn</t>
  </si>
  <si>
    <t>Tréningek - több napos</t>
  </si>
  <si>
    <t>Online tartalommarketing tréning oktatói díj</t>
  </si>
  <si>
    <t>2018. április 16.</t>
  </si>
  <si>
    <t>Photoshop tréning oktatói díj</t>
  </si>
  <si>
    <t>2018. április 30.</t>
  </si>
  <si>
    <t>Újságírás tréning oktatói díj</t>
  </si>
  <si>
    <t>2018. május 14.</t>
  </si>
  <si>
    <t>Őszi tréning 1.</t>
  </si>
  <si>
    <t>Őszi tréning 2.</t>
  </si>
  <si>
    <t xml:space="preserve">2018. november </t>
  </si>
  <si>
    <t>Őszi tréning 3.</t>
  </si>
  <si>
    <t xml:space="preserve">2018. december </t>
  </si>
  <si>
    <t>Helyszín és szolgáltatás</t>
  </si>
  <si>
    <t>2018. április 26.</t>
  </si>
  <si>
    <t>Előadói díjak</t>
  </si>
  <si>
    <t>Roll up</t>
  </si>
  <si>
    <t>Szakmai tábor</t>
  </si>
  <si>
    <t>tavasz</t>
  </si>
  <si>
    <t>2018. március 9-11.</t>
  </si>
  <si>
    <t>ősz</t>
  </si>
  <si>
    <t>működési kiadások</t>
  </si>
  <si>
    <t>irodaszer</t>
  </si>
  <si>
    <t>Szilágyi Szilvia</t>
  </si>
  <si>
    <t>Őszi zsongás</t>
  </si>
  <si>
    <t>Szakkollégiumunk rendezvényeihez hozzátartoznak pakátok, köszönőlapok illetve további dokumentuok, nyomtatása. A köszönőlapok különösen fontosak a tagság motivációjának fenntartásához.</t>
  </si>
  <si>
    <t>Előadói tiszteletdíj</t>
  </si>
  <si>
    <t>2018 tavasz</t>
  </si>
  <si>
    <t>Műhelyeink szerves részét képezik szakkollégiumi életnek. Előadástechnika címmel tartott nekünk Németh Lóránt műhelyt. A kiscsoportos "tanóra" keretében tagásunk egy része elmélyülhetett a prezentálás rejtelmeiben.</t>
  </si>
  <si>
    <t>Tanulmányi kirándulás</t>
  </si>
  <si>
    <t>szervezés alatt</t>
  </si>
  <si>
    <t>2018. 04. 27-29</t>
  </si>
  <si>
    <t>Félévente egy hétvége keretében szakmai és közösségi programokkal tarkított kirándulást szervezünk.</t>
  </si>
  <si>
    <t>2018 ősz</t>
  </si>
  <si>
    <t>Immáron nyolcadik alkalommal rendezné meg szervezetünk a Liska-estet, melyen köszönetet mondunk azoknak az előadóinknak és partnereinknek, akik munkájukkal az elmúlt évben segítették Szakkollégiumunk. fejlődését. Az eseményen átadásra kerül seniorrá váló tagjaink számára a szakkollégiumi diplomájuk, emellett Év Szakkolisa-díjjal jutalmazzuk szakkollégiumi pályafutása alapján egy arra érdemes tagunkat.</t>
  </si>
  <si>
    <t>Kurzus</t>
  </si>
  <si>
    <t>Kurzusaink szerves részét képzik az általunk felkínált szakmai portfóliónak.</t>
  </si>
  <si>
    <t>Debreczenszki Péter Pál</t>
  </si>
  <si>
    <t>Tavaszi Szakmai Tábor</t>
  </si>
  <si>
    <t>2018. április</t>
  </si>
  <si>
    <t>Őszi Szakmai Tábor</t>
  </si>
  <si>
    <t>Problémamegoldás és döntéshozatal tréning</t>
  </si>
  <si>
    <t>2018. tavasz</t>
  </si>
  <si>
    <t>Célmeghatározás, idő- és feladatmenedzsment tréning</t>
  </si>
  <si>
    <t>Prezi prezentáció workshop</t>
  </si>
  <si>
    <t>Management Akadémia 2018</t>
  </si>
  <si>
    <t>2018.július</t>
  </si>
  <si>
    <t>Szakmarathon 2018</t>
  </si>
  <si>
    <t>BME Q</t>
  </si>
  <si>
    <t>Előző időszak</t>
  </si>
  <si>
    <t>Szerződések, oktatási anyagok</t>
  </si>
  <si>
    <t>Rabatin Gábor</t>
  </si>
  <si>
    <t>Balatonfenyves</t>
  </si>
  <si>
    <t>2018 augusztus</t>
  </si>
  <si>
    <t>MŰSZAK téli tábor</t>
  </si>
  <si>
    <t>2018 december</t>
  </si>
  <si>
    <t>2018 szeptember</t>
  </si>
  <si>
    <t>MŰSZAKMAI napok</t>
  </si>
  <si>
    <t>BME E/K épület</t>
  </si>
  <si>
    <t>Összszakkollégiumi tréning</t>
  </si>
  <si>
    <t>előadói ajándék</t>
  </si>
  <si>
    <t>2018 május</t>
  </si>
  <si>
    <t>Kiss Dávid (kiss.david@simonyi.bme.hu, +36 30 647 2610)</t>
  </si>
  <si>
    <t>1.0</t>
  </si>
  <si>
    <t>MGMT bevonó és félévindító tábor</t>
  </si>
  <si>
    <t>SEM bevonó tábor</t>
  </si>
  <si>
    <t>Simonyi Nyári Tábor (15 éves évforduló)</t>
  </si>
  <si>
    <t>LEGO kör 10 éves évforduló</t>
  </si>
  <si>
    <t>Szakmai Napok</t>
  </si>
  <si>
    <t>Veszprém, Unilever gyár</t>
  </si>
  <si>
    <t>Pécs, Harman gyár</t>
  </si>
  <si>
    <t>Plakátnyomtatás</t>
  </si>
  <si>
    <t>szakmai, soft-skill</t>
  </si>
  <si>
    <t>LEGO kör 10 éves évforduló évkönyv</t>
  </si>
  <si>
    <t>évkönyv nyomtatás</t>
  </si>
  <si>
    <t>Objektív szűrők</t>
  </si>
  <si>
    <t>fotózáshoz</t>
  </si>
  <si>
    <t>Plexilap</t>
  </si>
  <si>
    <t>Vakuállvány</t>
  </si>
  <si>
    <t>2 db</t>
  </si>
  <si>
    <t>Fotóstáska</t>
  </si>
  <si>
    <t>NYÁK gyártás</t>
  </si>
  <si>
    <t>Bérczes Virág</t>
  </si>
  <si>
    <t>2018. december</t>
  </si>
  <si>
    <t>zongorahangolás</t>
  </si>
  <si>
    <t>2018. szeptember</t>
  </si>
  <si>
    <t>Műhely-megjelenés</t>
  </si>
  <si>
    <t>2019. szeptember</t>
  </si>
  <si>
    <t>2020. szeptember</t>
  </si>
  <si>
    <t>Szasz-tesi</t>
  </si>
  <si>
    <t>Sportközpont</t>
  </si>
  <si>
    <t>2017/18/II. félév</t>
  </si>
  <si>
    <t>2018/19/I. félév</t>
  </si>
  <si>
    <t>Martos Kollégium</t>
  </si>
  <si>
    <t>2018. augusztus</t>
  </si>
  <si>
    <t>Tisztítószerek, irodaszerek</t>
  </si>
  <si>
    <t>2018.02.27.</t>
  </si>
  <si>
    <t>Wigner-konferencia</t>
  </si>
  <si>
    <t>BME H épület 607.</t>
  </si>
  <si>
    <t>2018.03.02.</t>
  </si>
  <si>
    <t>I. Wigner-tábor</t>
  </si>
  <si>
    <t>Gödi tábor</t>
  </si>
  <si>
    <t>2018.03.02-04.</t>
  </si>
  <si>
    <t>A Szak7 utolsó programjaként a gödi táborba megyünk, melynek szállását szeretnénk a pályázatból fizetni.</t>
  </si>
  <si>
    <t>BME F épület 29.</t>
  </si>
  <si>
    <t>2018 április</t>
  </si>
  <si>
    <t>III. WJSz Nyári tábor és konferencia</t>
  </si>
  <si>
    <t>Homokmégy</t>
  </si>
  <si>
    <t>2018 nyár</t>
  </si>
  <si>
    <t>Harmadszor is szeretnénk nyár táborunkat megszervezni, mert rengeteg szakmai fejlődést jelent.</t>
  </si>
  <si>
    <t>Rubens-cső alkatrészek</t>
  </si>
  <si>
    <t>2 m kemény rézcső, erősítő, gázpalack, nyomásszabályzó, csőbilincs, egyéb kis értékű alkatrészek</t>
  </si>
  <si>
    <t>2018 tavasz-nyár</t>
  </si>
  <si>
    <t>Új kísérleti projekt</t>
  </si>
  <si>
    <t>Ködkamra XXL alkatrészek</t>
  </si>
  <si>
    <t>részletek később</t>
  </si>
  <si>
    <t>2018 nyár-ősz</t>
  </si>
  <si>
    <t>Kísérleti fogyó eszközök</t>
  </si>
  <si>
    <t>PB gáz, keményítő, léggömb, duár edény, hungarocell edény</t>
  </si>
  <si>
    <t>Az évközi kísérleti demontrációk költésegei</t>
  </si>
  <si>
    <t>Arduinó-szeminárium alkatrészei</t>
  </si>
  <si>
    <t>arduinó mikrokontrollerek, csatlakozók, passzív alkatrészek, biztosítékok,  kapcsolók, HVAC, egyék kisértékű alkatrészek</t>
  </si>
  <si>
    <t>Új szeminárium</t>
  </si>
  <si>
    <t>Szemináriumi fogyó alkatrészek</t>
  </si>
  <si>
    <t>szenzorok, kondenzátorok, tekercsek, vegyi anyagok, NYÁK készítése költségek</t>
  </si>
  <si>
    <t>2018 tavasz-tél</t>
  </si>
  <si>
    <t>BME Zielinski Szilárd Építőmérnöki Szakkollégium</t>
  </si>
  <si>
    <t>Batka Roland</t>
  </si>
  <si>
    <t>1.</t>
  </si>
  <si>
    <t>Zielinski Szilárd Konferencia</t>
  </si>
  <si>
    <t>InnoTrans 2018</t>
  </si>
  <si>
    <t>Berlin</t>
  </si>
  <si>
    <t>2018. 09. 18-21.</t>
  </si>
  <si>
    <t>Statikus tanulmányút</t>
  </si>
  <si>
    <t>2018. 09. 06-09.</t>
  </si>
  <si>
    <t>Földmérő szakmai tanulmányút</t>
  </si>
  <si>
    <t>szállás, utazás</t>
  </si>
  <si>
    <t>Velencei-tó</t>
  </si>
  <si>
    <t>Árvízvédelmi gyakorlat</t>
  </si>
  <si>
    <t>BIM szoftveroktatás</t>
  </si>
  <si>
    <t>2018. 04., 11. hó</t>
  </si>
  <si>
    <t>Soft skill traning</t>
  </si>
  <si>
    <t>BME VPK</t>
  </si>
  <si>
    <t>Nyilvános beszéd kurzus szakkollégiumoknak - záróesemény</t>
  </si>
  <si>
    <t>IACES - ACCESS</t>
  </si>
  <si>
    <t>Ankara</t>
  </si>
  <si>
    <t>NYATA</t>
  </si>
  <si>
    <t>Beregszász</t>
  </si>
  <si>
    <t>Infrastruktúra szoftveres kurzus</t>
  </si>
  <si>
    <t>Kapcsolatfelvétel a Mikoviny Sándor Szakkollégiummal</t>
  </si>
  <si>
    <t>Székesfehérvár</t>
  </si>
  <si>
    <t>Irodaszerek, takarítószerek</t>
  </si>
  <si>
    <t>van</t>
  </si>
  <si>
    <t>bünti</t>
  </si>
  <si>
    <t>2017 túlköltés:</t>
  </si>
  <si>
    <t>elnyerhető:</t>
  </si>
  <si>
    <t>NTP és túlköltés bünt</t>
  </si>
  <si>
    <t>%-os elnyerhető</t>
  </si>
  <si>
    <t>alulköltés alapján</t>
  </si>
  <si>
    <t>1.500.000 ft a max megpályázható összeg….</t>
  </si>
  <si>
    <t>Gácsi Zsuzsanna</t>
  </si>
  <si>
    <t>Építészeti Biennálé 2018</t>
  </si>
  <si>
    <t>utazási költség</t>
  </si>
  <si>
    <t>Velence, Olaszország</t>
  </si>
  <si>
    <t>belépő díj</t>
  </si>
  <si>
    <t>Épületek fotós szemmel</t>
  </si>
  <si>
    <t>kiállítás</t>
  </si>
  <si>
    <t>egyéb</t>
  </si>
  <si>
    <t>Alumni találkozó</t>
  </si>
  <si>
    <t>Átcsoportosítás:</t>
  </si>
  <si>
    <t>-</t>
  </si>
  <si>
    <t>folyamatban (árajánlatkérés)</t>
  </si>
  <si>
    <t>becsült érték</t>
  </si>
  <si>
    <t>40db A/3 színes, 200db A/6 színes</t>
  </si>
  <si>
    <t>2019 január</t>
  </si>
  <si>
    <t>átcsop</t>
  </si>
  <si>
    <t>az eredeti összeghez hozzáadódik</t>
  </si>
  <si>
    <t>11.000 Ft átcsoportosítva 2019-re</t>
  </si>
  <si>
    <t>átcsoportosítva 2019-re</t>
  </si>
  <si>
    <t>két tétel egyben kezelve</t>
  </si>
  <si>
    <t>NTP költségátvállalás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</si>
</sst>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#,##0\ &quot;Ft&quot;"/>
    <numFmt numFmtId="167" formatCode="_-* #,##0\ &quot;Ft&quot;_-;\-* #,##0\ &quot;Ft&quot;_-;_-* &quot;-&quot;??\ &quot;Ft&quot;_-;_-@_-"/>
  </numFmts>
  <fonts count="19" x14ac:knownFonts="1">
    <font>
      <sz val="10"/>
      <color rgb="FF000000"/>
      <name val="Arial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1"/>
      <name val="Calibri"/>
      <family val="2"/>
      <charset val="238"/>
    </font>
    <font>
      <sz val="10"/>
      <color rgb="FF222222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</font>
    <font>
      <sz val="11"/>
      <color rgb="FF000000"/>
      <name val="Calibri"/>
    </font>
    <font>
      <strike/>
      <sz val="11"/>
      <color rgb="FF000000"/>
      <name val="Calibri Light"/>
      <family val="2"/>
      <charset val="238"/>
    </font>
    <font>
      <strike/>
      <sz val="10"/>
      <color rgb="FF000000"/>
      <name val="Calibri Light"/>
      <family val="2"/>
      <charset val="238"/>
    </font>
    <font>
      <sz val="11"/>
      <color rgb="FF000000"/>
      <name val="Arial"/>
    </font>
    <font>
      <b/>
      <sz val="11"/>
      <color rgb="FF000000"/>
      <name val="Arial"/>
    </font>
    <font>
      <strike/>
      <sz val="11"/>
      <color rgb="FF00000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FF9966"/>
        <bgColor rgb="FFFF9966"/>
      </patternFill>
    </fill>
    <fill>
      <patternFill patternType="solid">
        <fgColor rgb="FFFF0000"/>
        <bgColor rgb="FFFF0000"/>
      </patternFill>
    </fill>
    <fill>
      <patternFill patternType="solid">
        <fgColor rgb="FFB7B7B7"/>
        <bgColor rgb="FFB7B7B7"/>
      </patternFill>
    </fill>
    <fill>
      <patternFill patternType="solid">
        <fgColor rgb="FFD5A6BD"/>
        <bgColor rgb="FFD5A6BD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theme="4" tint="0.79998168889431442"/>
        <bgColor rgb="FFD5A6BD"/>
      </patternFill>
    </fill>
    <fill>
      <patternFill patternType="solid">
        <fgColor theme="5" tint="0.39997558519241921"/>
        <bgColor rgb="FFD5A6BD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5" tint="0.39997558519241921"/>
        <bgColor rgb="FFCFE2F3"/>
      </patternFill>
    </fill>
    <fill>
      <patternFill patternType="solid">
        <fgColor theme="6" tint="0.39997558519241921"/>
        <bgColor rgb="FFCFE2F3"/>
      </patternFill>
    </fill>
    <fill>
      <patternFill patternType="solid">
        <fgColor rgb="FFFFFF00"/>
        <bgColor rgb="FFCFE2F3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rgb="FFF2F2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rgb="FFF2F2F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F9CB9C"/>
        <bgColor rgb="FFF9CB9C"/>
      </patternFill>
    </fill>
    <fill>
      <patternFill patternType="solid">
        <fgColor rgb="FFEA9999"/>
        <bgColor rgb="FFEA9999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CFE2F3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FFFF0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44" fontId="12" fillId="0" borderId="0" applyFont="0" applyFill="0" applyBorder="0" applyAlignment="0" applyProtection="0"/>
  </cellStyleXfs>
  <cellXfs count="328">
    <xf numFmtId="0" fontId="0" fillId="0" borderId="0" xfId="0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" fillId="9" borderId="0" xfId="0" applyFont="1" applyFill="1" applyAlignment="1"/>
    <xf numFmtId="0" fontId="1" fillId="9" borderId="0" xfId="0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8" borderId="0" xfId="0" applyFont="1" applyFill="1" applyAlignment="1"/>
    <xf numFmtId="3" fontId="1" fillId="8" borderId="0" xfId="0" applyNumberFormat="1" applyFont="1" applyFill="1" applyAlignment="1">
      <alignment horizontal="right"/>
    </xf>
    <xf numFmtId="3" fontId="1" fillId="8" borderId="0" xfId="0" applyNumberFormat="1" applyFont="1" applyFill="1" applyAlignment="1"/>
    <xf numFmtId="0" fontId="1" fillId="8" borderId="0" xfId="0" applyFont="1" applyFill="1" applyAlignment="1">
      <alignment horizontal="right"/>
    </xf>
    <xf numFmtId="3" fontId="1" fillId="6" borderId="0" xfId="0" applyNumberFormat="1" applyFont="1" applyFill="1" applyAlignment="1">
      <alignment horizontal="right"/>
    </xf>
    <xf numFmtId="3" fontId="1" fillId="0" borderId="0" xfId="0" applyNumberFormat="1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4" fillId="0" borderId="0" xfId="0" applyFont="1" applyAlignment="1"/>
    <xf numFmtId="3" fontId="1" fillId="3" borderId="0" xfId="0" applyNumberFormat="1" applyFont="1" applyFill="1" applyAlignment="1"/>
    <xf numFmtId="3" fontId="1" fillId="6" borderId="0" xfId="0" applyNumberFormat="1" applyFont="1" applyFill="1" applyAlignment="1"/>
    <xf numFmtId="0" fontId="4" fillId="6" borderId="0" xfId="0" applyFont="1" applyFill="1"/>
    <xf numFmtId="0" fontId="1" fillId="6" borderId="0" xfId="0" applyFont="1" applyFill="1" applyAlignment="1"/>
    <xf numFmtId="0" fontId="3" fillId="0" borderId="0" xfId="0" applyFont="1" applyAlignment="1"/>
    <xf numFmtId="0" fontId="1" fillId="5" borderId="0" xfId="0" applyFont="1" applyFill="1" applyBorder="1" applyAlignment="1"/>
    <xf numFmtId="3" fontId="1" fillId="5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/>
    <xf numFmtId="3" fontId="1" fillId="7" borderId="0" xfId="0" applyNumberFormat="1" applyFont="1" applyFill="1" applyBorder="1" applyAlignment="1">
      <alignment horizontal="right"/>
    </xf>
    <xf numFmtId="0" fontId="1" fillId="9" borderId="0" xfId="0" applyFont="1" applyFill="1" applyBorder="1" applyAlignment="1">
      <alignment horizontal="right"/>
    </xf>
    <xf numFmtId="0" fontId="6" fillId="8" borderId="0" xfId="0" applyFont="1" applyFill="1" applyAlignment="1"/>
    <xf numFmtId="3" fontId="6" fillId="8" borderId="0" xfId="0" applyNumberFormat="1" applyFont="1" applyFill="1" applyAlignment="1">
      <alignment horizontal="right"/>
    </xf>
    <xf numFmtId="0" fontId="1" fillId="4" borderId="0" xfId="0" applyFont="1" applyFill="1" applyAlignment="1"/>
    <xf numFmtId="0" fontId="0" fillId="0" borderId="0" xfId="0" applyFont="1" applyAlignment="1"/>
    <xf numFmtId="0" fontId="1" fillId="3" borderId="0" xfId="0" applyFont="1" applyFill="1" applyAlignment="1"/>
    <xf numFmtId="0" fontId="0" fillId="0" borderId="0" xfId="0" applyFont="1" applyAlignment="1"/>
    <xf numFmtId="0" fontId="6" fillId="0" borderId="0" xfId="0" applyFont="1" applyAlignment="1"/>
    <xf numFmtId="0" fontId="6" fillId="2" borderId="0" xfId="0" applyFont="1" applyFill="1" applyAlignment="1">
      <alignment wrapText="1"/>
    </xf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/>
    <xf numFmtId="0" fontId="6" fillId="4" borderId="0" xfId="0" applyFont="1" applyFill="1" applyAlignment="1"/>
    <xf numFmtId="0" fontId="6" fillId="5" borderId="0" xfId="0" applyFont="1" applyFill="1" applyAlignment="1"/>
    <xf numFmtId="14" fontId="6" fillId="5" borderId="0" xfId="0" applyNumberFormat="1" applyFont="1" applyFill="1" applyAlignment="1"/>
    <xf numFmtId="3" fontId="6" fillId="5" borderId="0" xfId="0" applyNumberFormat="1" applyFont="1" applyFill="1" applyAlignment="1"/>
    <xf numFmtId="3" fontId="6" fillId="5" borderId="0" xfId="0" applyNumberFormat="1" applyFont="1" applyFill="1" applyAlignment="1">
      <alignment horizontal="right"/>
    </xf>
    <xf numFmtId="3" fontId="6" fillId="3" borderId="0" xfId="0" applyNumberFormat="1" applyFont="1" applyFill="1" applyAlignment="1"/>
    <xf numFmtId="0" fontId="6" fillId="6" borderId="0" xfId="0" applyFont="1" applyFill="1" applyAlignment="1"/>
    <xf numFmtId="0" fontId="6" fillId="5" borderId="0" xfId="0" applyFont="1" applyFill="1" applyAlignment="1">
      <alignment wrapText="1"/>
    </xf>
    <xf numFmtId="0" fontId="6" fillId="7" borderId="0" xfId="0" applyFont="1" applyFill="1" applyAlignment="1"/>
    <xf numFmtId="14" fontId="6" fillId="7" borderId="0" xfId="0" applyNumberFormat="1" applyFont="1" applyFill="1" applyAlignment="1"/>
    <xf numFmtId="3" fontId="6" fillId="7" borderId="0" xfId="0" applyNumberFormat="1" applyFont="1" applyFill="1" applyAlignment="1">
      <alignment horizontal="right"/>
    </xf>
    <xf numFmtId="3" fontId="6" fillId="7" borderId="0" xfId="0" applyNumberFormat="1" applyFont="1" applyFill="1" applyAlignment="1"/>
    <xf numFmtId="3" fontId="6" fillId="8" borderId="0" xfId="0" applyNumberFormat="1" applyFont="1" applyFill="1" applyAlignment="1"/>
    <xf numFmtId="3" fontId="6" fillId="6" borderId="0" xfId="0" applyNumberFormat="1" applyFont="1" applyFill="1" applyAlignment="1">
      <alignment horizontal="right"/>
    </xf>
    <xf numFmtId="0" fontId="6" fillId="9" borderId="0" xfId="0" applyFont="1" applyFill="1" applyAlignment="1"/>
    <xf numFmtId="0" fontId="6" fillId="9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/>
    <xf numFmtId="0" fontId="8" fillId="10" borderId="0" xfId="0" applyFont="1" applyFill="1" applyAlignment="1">
      <alignment horizontal="left" vertical="center"/>
    </xf>
    <xf numFmtId="0" fontId="8" fillId="10" borderId="0" xfId="0" applyFont="1" applyFill="1" applyAlignment="1"/>
    <xf numFmtId="14" fontId="8" fillId="10" borderId="0" xfId="0" applyNumberFormat="1" applyFont="1" applyFill="1" applyAlignment="1">
      <alignment horizontal="center" vertical="center"/>
    </xf>
    <xf numFmtId="165" fontId="8" fillId="10" borderId="0" xfId="0" applyNumberFormat="1" applyFont="1" applyFill="1" applyAlignment="1"/>
    <xf numFmtId="3" fontId="8" fillId="10" borderId="0" xfId="0" applyNumberFormat="1" applyFont="1" applyFill="1" applyAlignment="1">
      <alignment horizontal="right"/>
    </xf>
    <xf numFmtId="0" fontId="6" fillId="11" borderId="0" xfId="3" applyFont="1" applyFill="1" applyAlignment="1">
      <alignment horizontal="left" vertical="center"/>
    </xf>
    <xf numFmtId="0" fontId="6" fillId="11" borderId="0" xfId="3" applyFont="1" applyFill="1" applyAlignment="1"/>
    <xf numFmtId="14" fontId="6" fillId="11" borderId="0" xfId="3" applyNumberFormat="1" applyFont="1" applyFill="1" applyAlignment="1">
      <alignment horizontal="center" vertical="center"/>
    </xf>
    <xf numFmtId="165" fontId="6" fillId="11" borderId="0" xfId="3" applyNumberFormat="1" applyFont="1" applyFill="1" applyAlignment="1"/>
    <xf numFmtId="3" fontId="6" fillId="12" borderId="0" xfId="0" applyNumberFormat="1" applyFont="1" applyFill="1" applyAlignment="1">
      <alignment horizontal="right"/>
    </xf>
    <xf numFmtId="3" fontId="6" fillId="12" borderId="0" xfId="0" applyNumberFormat="1" applyFont="1" applyFill="1" applyAlignment="1"/>
    <xf numFmtId="0" fontId="6" fillId="12" borderId="0" xfId="0" applyFont="1" applyFill="1" applyAlignment="1"/>
    <xf numFmtId="0" fontId="6" fillId="11" borderId="0" xfId="3" applyFont="1" applyFill="1" applyAlignment="1">
      <alignment wrapText="1"/>
    </xf>
    <xf numFmtId="0" fontId="6" fillId="13" borderId="0" xfId="3" applyFont="1" applyFill="1" applyAlignment="1"/>
    <xf numFmtId="165" fontId="6" fillId="13" borderId="0" xfId="3" applyNumberFormat="1" applyFont="1" applyFill="1" applyAlignment="1"/>
    <xf numFmtId="0" fontId="7" fillId="13" borderId="0" xfId="2" applyFill="1" applyAlignment="1"/>
    <xf numFmtId="0" fontId="6" fillId="14" borderId="0" xfId="3" applyFont="1" applyFill="1" applyAlignment="1"/>
    <xf numFmtId="165" fontId="6" fillId="14" borderId="0" xfId="3" applyNumberFormat="1" applyFont="1" applyFill="1" applyAlignment="1"/>
    <xf numFmtId="165" fontId="6" fillId="14" borderId="0" xfId="3" applyNumberFormat="1" applyFont="1" applyFill="1" applyAlignment="1">
      <alignment horizontal="right" vertical="center"/>
    </xf>
    <xf numFmtId="14" fontId="6" fillId="14" borderId="0" xfId="3" applyNumberFormat="1" applyFont="1" applyFill="1" applyAlignment="1"/>
    <xf numFmtId="0" fontId="6" fillId="15" borderId="0" xfId="3" applyFont="1" applyFill="1" applyAlignment="1"/>
    <xf numFmtId="3" fontId="6" fillId="15" borderId="0" xfId="3" applyNumberFormat="1" applyFont="1" applyFill="1" applyAlignment="1">
      <alignment horizontal="right"/>
    </xf>
    <xf numFmtId="3" fontId="6" fillId="16" borderId="0" xfId="0" applyNumberFormat="1" applyFont="1" applyFill="1" applyAlignment="1"/>
    <xf numFmtId="0" fontId="6" fillId="16" borderId="0" xfId="0" applyFont="1" applyFill="1" applyAlignment="1"/>
    <xf numFmtId="0" fontId="6" fillId="17" borderId="2" xfId="0" applyFont="1" applyFill="1" applyBorder="1" applyAlignment="1"/>
    <xf numFmtId="0" fontId="6" fillId="17" borderId="2" xfId="0" applyFont="1" applyFill="1" applyBorder="1" applyAlignment="1">
      <alignment wrapText="1"/>
    </xf>
    <xf numFmtId="0" fontId="0" fillId="18" borderId="2" xfId="0" applyFont="1" applyFill="1" applyBorder="1" applyAlignment="1"/>
    <xf numFmtId="0" fontId="6" fillId="17" borderId="2" xfId="0" applyFont="1" applyFill="1" applyBorder="1" applyAlignment="1">
      <alignment horizontal="right"/>
    </xf>
    <xf numFmtId="0" fontId="6" fillId="19" borderId="2" xfId="0" applyFont="1" applyFill="1" applyBorder="1" applyAlignment="1"/>
    <xf numFmtId="0" fontId="6" fillId="17" borderId="2" xfId="0" applyFont="1" applyFill="1" applyBorder="1" applyAlignment="1">
      <alignment horizontal="left" wrapText="1"/>
    </xf>
    <xf numFmtId="0" fontId="6" fillId="17" borderId="2" xfId="0" applyFont="1" applyFill="1" applyBorder="1" applyAlignment="1">
      <alignment horizontal="right" wrapText="1"/>
    </xf>
    <xf numFmtId="0" fontId="6" fillId="20" borderId="2" xfId="0" applyFont="1" applyFill="1" applyBorder="1" applyAlignment="1"/>
    <xf numFmtId="0" fontId="6" fillId="17" borderId="3" xfId="0" applyFont="1" applyFill="1" applyBorder="1" applyAlignment="1"/>
    <xf numFmtId="0" fontId="6" fillId="17" borderId="3" xfId="0" applyFont="1" applyFill="1" applyBorder="1" applyAlignment="1">
      <alignment wrapText="1"/>
    </xf>
    <xf numFmtId="0" fontId="6" fillId="17" borderId="3" xfId="0" applyFont="1" applyFill="1" applyBorder="1" applyAlignment="1">
      <alignment horizontal="right"/>
    </xf>
    <xf numFmtId="0" fontId="0" fillId="18" borderId="3" xfId="0" applyFont="1" applyFill="1" applyBorder="1" applyAlignment="1"/>
    <xf numFmtId="0" fontId="6" fillId="17" borderId="3" xfId="0" applyFont="1" applyFill="1" applyBorder="1" applyAlignment="1">
      <alignment horizontal="left" wrapText="1"/>
    </xf>
    <xf numFmtId="0" fontId="6" fillId="21" borderId="2" xfId="0" applyFont="1" applyFill="1" applyBorder="1" applyAlignment="1">
      <alignment horizontal="center" vertical="center"/>
    </xf>
    <xf numFmtId="0" fontId="7" fillId="21" borderId="2" xfId="2" applyFill="1" applyBorder="1" applyAlignment="1">
      <alignment wrapText="1"/>
    </xf>
    <xf numFmtId="0" fontId="0" fillId="22" borderId="2" xfId="0" applyFont="1" applyFill="1" applyBorder="1" applyAlignment="1"/>
    <xf numFmtId="0" fontId="6" fillId="21" borderId="2" xfId="0" applyFont="1" applyFill="1" applyBorder="1" applyAlignment="1">
      <alignment horizontal="left" vertical="center" wrapText="1"/>
    </xf>
    <xf numFmtId="0" fontId="6" fillId="21" borderId="2" xfId="0" applyFont="1" applyFill="1" applyBorder="1" applyAlignment="1">
      <alignment horizontal="center" vertical="center" wrapText="1"/>
    </xf>
    <xf numFmtId="0" fontId="6" fillId="23" borderId="2" xfId="3" applyFont="1" applyFill="1" applyBorder="1" applyAlignment="1">
      <alignment horizontal="left" wrapText="1"/>
    </xf>
    <xf numFmtId="0" fontId="7" fillId="23" borderId="2" xfId="2" applyFill="1" applyBorder="1" applyAlignment="1">
      <alignment wrapText="1"/>
    </xf>
    <xf numFmtId="0" fontId="0" fillId="24" borderId="2" xfId="0" applyFont="1" applyFill="1" applyBorder="1" applyAlignment="1">
      <alignment wrapText="1"/>
    </xf>
    <xf numFmtId="0" fontId="6" fillId="23" borderId="2" xfId="3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6" fillId="23" borderId="2" xfId="3" applyFont="1" applyFill="1" applyBorder="1" applyAlignment="1">
      <alignment wrapText="1"/>
    </xf>
    <xf numFmtId="0" fontId="6" fillId="25" borderId="2" xfId="3" applyFont="1" applyFill="1" applyBorder="1" applyAlignment="1"/>
    <xf numFmtId="0" fontId="7" fillId="25" borderId="2" xfId="2" applyFill="1" applyBorder="1" applyAlignment="1">
      <alignment wrapText="1"/>
    </xf>
    <xf numFmtId="0" fontId="0" fillId="26" borderId="2" xfId="0" applyFont="1" applyFill="1" applyBorder="1" applyAlignment="1"/>
    <xf numFmtId="0" fontId="6" fillId="25" borderId="2" xfId="3" applyFont="1" applyFill="1" applyBorder="1" applyAlignment="1">
      <alignment horizontal="right"/>
    </xf>
    <xf numFmtId="0" fontId="6" fillId="25" borderId="2" xfId="3" applyFont="1" applyFill="1" applyBorder="1" applyAlignment="1">
      <alignment horizontal="left" wrapText="1"/>
    </xf>
    <xf numFmtId="0" fontId="6" fillId="25" borderId="2" xfId="3" applyFont="1" applyFill="1" applyBorder="1" applyAlignment="1">
      <alignment horizontal="left"/>
    </xf>
    <xf numFmtId="0" fontId="6" fillId="25" borderId="2" xfId="3" applyFont="1" applyFill="1" applyBorder="1" applyAlignment="1">
      <alignment wrapText="1"/>
    </xf>
    <xf numFmtId="0" fontId="6" fillId="27" borderId="2" xfId="3" applyFont="1" applyFill="1" applyBorder="1" applyAlignment="1">
      <alignment wrapText="1"/>
    </xf>
    <xf numFmtId="0" fontId="7" fillId="27" borderId="2" xfId="2" applyFill="1" applyBorder="1" applyAlignment="1">
      <alignment wrapText="1"/>
    </xf>
    <xf numFmtId="0" fontId="0" fillId="28" borderId="2" xfId="0" applyFont="1" applyFill="1" applyBorder="1" applyAlignment="1"/>
    <xf numFmtId="1" fontId="0" fillId="28" borderId="2" xfId="0" applyNumberFormat="1" applyFont="1" applyFill="1" applyBorder="1" applyAlignment="1"/>
    <xf numFmtId="0" fontId="6" fillId="27" borderId="2" xfId="3" applyFont="1" applyFill="1" applyBorder="1" applyAlignment="1">
      <alignment horizontal="left" wrapText="1"/>
    </xf>
    <xf numFmtId="0" fontId="9" fillId="28" borderId="2" xfId="3" applyFont="1" applyFill="1" applyBorder="1" applyAlignment="1">
      <alignment wrapText="1"/>
    </xf>
    <xf numFmtId="0" fontId="6" fillId="29" borderId="2" xfId="3" applyFont="1" applyFill="1" applyBorder="1" applyAlignment="1">
      <alignment wrapText="1"/>
    </xf>
    <xf numFmtId="0" fontId="7" fillId="29" borderId="2" xfId="2" applyFill="1" applyBorder="1" applyAlignment="1">
      <alignment wrapText="1"/>
    </xf>
    <xf numFmtId="0" fontId="0" fillId="30" borderId="2" xfId="0" applyFont="1" applyFill="1" applyBorder="1" applyAlignment="1">
      <alignment wrapText="1"/>
    </xf>
    <xf numFmtId="0" fontId="6" fillId="29" borderId="2" xfId="3" applyFont="1" applyFill="1" applyBorder="1" applyAlignment="1">
      <alignment horizontal="right" wrapText="1"/>
    </xf>
    <xf numFmtId="0" fontId="6" fillId="29" borderId="2" xfId="3" applyFont="1" applyFill="1" applyBorder="1" applyAlignment="1">
      <alignment horizontal="left" wrapText="1"/>
    </xf>
    <xf numFmtId="0" fontId="6" fillId="31" borderId="2" xfId="0" applyFont="1" applyFill="1" applyBorder="1" applyAlignment="1"/>
    <xf numFmtId="0" fontId="6" fillId="31" borderId="2" xfId="0" applyFont="1" applyFill="1" applyBorder="1" applyAlignment="1">
      <alignment horizontal="right"/>
    </xf>
    <xf numFmtId="0" fontId="0" fillId="32" borderId="2" xfId="0" applyFont="1" applyFill="1" applyBorder="1" applyAlignment="1">
      <alignment wrapText="1"/>
    </xf>
    <xf numFmtId="0" fontId="6" fillId="31" borderId="2" xfId="3" applyFont="1" applyFill="1" applyBorder="1" applyAlignment="1">
      <alignment wrapText="1"/>
    </xf>
    <xf numFmtId="0" fontId="0" fillId="16" borderId="0" xfId="0" applyFont="1" applyFill="1" applyAlignment="1"/>
    <xf numFmtId="166" fontId="5" fillId="16" borderId="0" xfId="3" applyNumberFormat="1" applyFont="1" applyFill="1"/>
    <xf numFmtId="166" fontId="0" fillId="16" borderId="0" xfId="0" applyNumberFormat="1" applyFont="1" applyFill="1" applyAlignment="1"/>
    <xf numFmtId="0" fontId="1" fillId="5" borderId="0" xfId="0" applyFont="1" applyFill="1" applyAlignment="1"/>
    <xf numFmtId="3" fontId="1" fillId="5" borderId="0" xfId="0" applyNumberFormat="1" applyFont="1" applyFill="1" applyAlignment="1"/>
    <xf numFmtId="3" fontId="1" fillId="5" borderId="0" xfId="0" applyNumberFormat="1" applyFont="1" applyFill="1" applyAlignment="1">
      <alignment horizontal="right"/>
    </xf>
    <xf numFmtId="0" fontId="1" fillId="7" borderId="0" xfId="0" applyFont="1" applyFill="1" applyAlignment="1"/>
    <xf numFmtId="3" fontId="1" fillId="7" borderId="0" xfId="0" applyNumberFormat="1" applyFont="1" applyFill="1" applyAlignment="1">
      <alignment horizontal="right"/>
    </xf>
    <xf numFmtId="3" fontId="1" fillId="7" borderId="0" xfId="0" applyNumberFormat="1" applyFont="1" applyFill="1" applyAlignment="1"/>
    <xf numFmtId="3" fontId="1" fillId="9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16" fontId="6" fillId="5" borderId="0" xfId="0" applyNumberFormat="1" applyFont="1" applyFill="1" applyAlignment="1"/>
    <xf numFmtId="0" fontId="6" fillId="8" borderId="0" xfId="0" applyFont="1" applyFill="1" applyAlignment="1">
      <alignment horizontal="right"/>
    </xf>
    <xf numFmtId="3" fontId="6" fillId="9" borderId="0" xfId="0" applyNumberFormat="1" applyFont="1" applyFill="1" applyAlignment="1">
      <alignment horizontal="right"/>
    </xf>
    <xf numFmtId="0" fontId="1" fillId="0" borderId="0" xfId="0" applyFont="1"/>
    <xf numFmtId="0" fontId="1" fillId="2" borderId="0" xfId="0" applyFont="1" applyFill="1" applyBorder="1" applyAlignment="1"/>
    <xf numFmtId="0" fontId="0" fillId="0" borderId="0" xfId="0" applyFont="1"/>
    <xf numFmtId="0" fontId="1" fillId="2" borderId="0" xfId="0" applyFont="1" applyFill="1" applyBorder="1" applyAlignment="1">
      <alignment horizontal="right"/>
    </xf>
    <xf numFmtId="3" fontId="1" fillId="0" borderId="0" xfId="0" applyNumberFormat="1" applyFont="1"/>
    <xf numFmtId="0" fontId="1" fillId="4" borderId="0" xfId="0" applyFont="1" applyFill="1" applyBorder="1"/>
    <xf numFmtId="0" fontId="1" fillId="5" borderId="0" xfId="0" applyFont="1" applyFill="1" applyBorder="1"/>
    <xf numFmtId="3" fontId="1" fillId="5" borderId="0" xfId="0" applyNumberFormat="1" applyFont="1" applyFill="1" applyBorder="1" applyAlignment="1"/>
    <xf numFmtId="3" fontId="1" fillId="3" borderId="0" xfId="0" applyNumberFormat="1" applyFont="1" applyFill="1" applyBorder="1"/>
    <xf numFmtId="0" fontId="1" fillId="6" borderId="0" xfId="0" applyFont="1" applyFill="1" applyBorder="1"/>
    <xf numFmtId="3" fontId="1" fillId="6" borderId="0" xfId="0" applyNumberFormat="1" applyFont="1" applyFill="1" applyBorder="1"/>
    <xf numFmtId="3" fontId="1" fillId="7" borderId="0" xfId="0" applyNumberFormat="1" applyFont="1" applyFill="1" applyBorder="1"/>
    <xf numFmtId="0" fontId="1" fillId="7" borderId="0" xfId="0" applyFont="1" applyFill="1" applyBorder="1"/>
    <xf numFmtId="0" fontId="1" fillId="8" borderId="0" xfId="0" applyFont="1" applyFill="1" applyBorder="1"/>
    <xf numFmtId="3" fontId="1" fillId="6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0" fontId="1" fillId="2" borderId="0" xfId="0" applyFont="1" applyFill="1" applyBorder="1"/>
    <xf numFmtId="0" fontId="1" fillId="5" borderId="0" xfId="0" applyFont="1" applyFill="1" applyBorder="1" applyAlignment="1">
      <alignment vertical="center"/>
    </xf>
    <xf numFmtId="14" fontId="1" fillId="5" borderId="0" xfId="0" applyNumberFormat="1" applyFont="1" applyFill="1" applyBorder="1" applyAlignment="1">
      <alignment horizontal="right" vertical="center"/>
    </xf>
    <xf numFmtId="3" fontId="1" fillId="5" borderId="0" xfId="0" applyNumberFormat="1" applyFont="1" applyFill="1" applyBorder="1" applyAlignment="1">
      <alignment vertical="center"/>
    </xf>
    <xf numFmtId="3" fontId="1" fillId="5" borderId="0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3" fontId="1" fillId="6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9" borderId="0" xfId="0" applyFont="1" applyFill="1" applyBorder="1"/>
    <xf numFmtId="0" fontId="6" fillId="8" borderId="0" xfId="0" applyFont="1" applyFill="1" applyBorder="1" applyAlignment="1"/>
    <xf numFmtId="3" fontId="6" fillId="8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/>
    <xf numFmtId="0" fontId="6" fillId="6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0" fontId="6" fillId="0" borderId="0" xfId="0" applyFont="1" applyBorder="1" applyAlignment="1"/>
    <xf numFmtId="3" fontId="6" fillId="0" borderId="0" xfId="0" applyNumberFormat="1" applyFont="1" applyBorder="1" applyAlignment="1"/>
    <xf numFmtId="0" fontId="6" fillId="6" borderId="0" xfId="0" applyFont="1" applyFill="1" applyAlignment="1">
      <alignment horizontal="right"/>
    </xf>
    <xf numFmtId="0" fontId="1" fillId="33" borderId="0" xfId="0" applyFont="1" applyFill="1" applyAlignment="1"/>
    <xf numFmtId="3" fontId="1" fillId="33" borderId="0" xfId="0" applyNumberFormat="1" applyFont="1" applyFill="1" applyAlignment="1">
      <alignment horizontal="right"/>
    </xf>
    <xf numFmtId="0" fontId="1" fillId="34" borderId="0" xfId="0" applyFont="1" applyFill="1" applyAlignment="1"/>
    <xf numFmtId="3" fontId="1" fillId="33" borderId="0" xfId="0" applyNumberFormat="1" applyFont="1" applyFill="1" applyAlignment="1"/>
    <xf numFmtId="3" fontId="1" fillId="34" borderId="0" xfId="0" applyNumberFormat="1" applyFont="1" applyFill="1" applyAlignment="1"/>
    <xf numFmtId="0" fontId="1" fillId="5" borderId="0" xfId="0" applyFont="1" applyFill="1" applyBorder="1" applyAlignment="1">
      <alignment wrapText="1"/>
    </xf>
    <xf numFmtId="0" fontId="1" fillId="35" borderId="0" xfId="0" applyFont="1" applyFill="1" applyBorder="1" applyAlignment="1"/>
    <xf numFmtId="0" fontId="1" fillId="35" borderId="0" xfId="0" applyFont="1" applyFill="1" applyBorder="1"/>
    <xf numFmtId="3" fontId="1" fillId="35" borderId="0" xfId="0" applyNumberFormat="1" applyFont="1" applyFill="1" applyBorder="1" applyAlignment="1">
      <alignment horizontal="right"/>
    </xf>
    <xf numFmtId="0" fontId="1" fillId="35" borderId="0" xfId="0" applyFont="1" applyFill="1" applyBorder="1" applyAlignment="1">
      <alignment wrapText="1"/>
    </xf>
    <xf numFmtId="0" fontId="1" fillId="7" borderId="0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3" fillId="36" borderId="0" xfId="0" applyFont="1" applyFill="1" applyAlignment="1"/>
    <xf numFmtId="0" fontId="3" fillId="36" borderId="0" xfId="0" applyFont="1" applyFill="1" applyAlignment="1">
      <alignment wrapText="1"/>
    </xf>
    <xf numFmtId="0" fontId="1" fillId="37" borderId="0" xfId="0" applyFont="1" applyFill="1" applyBorder="1" applyAlignment="1"/>
    <xf numFmtId="0" fontId="1" fillId="37" borderId="0" xfId="0" applyFont="1" applyFill="1" applyBorder="1" applyAlignment="1">
      <alignment wrapText="1"/>
    </xf>
    <xf numFmtId="0" fontId="1" fillId="37" borderId="0" xfId="0" applyFont="1" applyFill="1" applyBorder="1" applyAlignment="1">
      <alignment horizontal="right"/>
    </xf>
    <xf numFmtId="0" fontId="1" fillId="36" borderId="0" xfId="0" applyFont="1" applyFill="1" applyBorder="1" applyAlignment="1"/>
    <xf numFmtId="0" fontId="1" fillId="36" borderId="0" xfId="0" applyFont="1" applyFill="1" applyBorder="1" applyAlignment="1">
      <alignment wrapText="1"/>
    </xf>
    <xf numFmtId="0" fontId="1" fillId="36" borderId="0" xfId="0" applyFont="1" applyFill="1" applyBorder="1" applyAlignment="1">
      <alignment horizontal="right"/>
    </xf>
    <xf numFmtId="0" fontId="1" fillId="37" borderId="0" xfId="0" applyFont="1" applyFill="1" applyBorder="1"/>
    <xf numFmtId="14" fontId="1" fillId="5" borderId="0" xfId="0" applyNumberFormat="1" applyFont="1" applyFill="1" applyAlignment="1"/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1" applyNumberFormat="1" applyFont="1" applyAlignment="1"/>
    <xf numFmtId="0" fontId="10" fillId="0" borderId="0" xfId="0" applyFont="1" applyAlignment="1"/>
    <xf numFmtId="164" fontId="6" fillId="0" borderId="0" xfId="1" applyNumberFormat="1" applyFont="1" applyAlignment="1"/>
    <xf numFmtId="164" fontId="1" fillId="0" borderId="0" xfId="1" applyNumberFormat="1" applyFont="1"/>
    <xf numFmtId="0" fontId="6" fillId="0" borderId="0" xfId="0" applyFont="1"/>
    <xf numFmtId="0" fontId="0" fillId="0" borderId="0" xfId="0" applyFont="1" applyAlignment="1"/>
    <xf numFmtId="164" fontId="1" fillId="0" borderId="0" xfId="1" applyNumberFormat="1" applyFont="1" applyAlignment="1"/>
    <xf numFmtId="164" fontId="0" fillId="0" borderId="0" xfId="0" applyNumberFormat="1" applyFont="1" applyAlignment="1"/>
    <xf numFmtId="43" fontId="0" fillId="0" borderId="0" xfId="1" applyNumberFormat="1" applyFont="1" applyAlignment="1"/>
    <xf numFmtId="164" fontId="1" fillId="3" borderId="0" xfId="1" applyNumberFormat="1" applyFont="1" applyFill="1" applyAlignment="1"/>
    <xf numFmtId="164" fontId="0" fillId="38" borderId="0" xfId="1" applyNumberFormat="1" applyFont="1" applyFill="1" applyAlignment="1"/>
    <xf numFmtId="0" fontId="0" fillId="0" borderId="0" xfId="0" applyFont="1" applyAlignment="1"/>
    <xf numFmtId="164" fontId="6" fillId="3" borderId="0" xfId="1" applyNumberFormat="1" applyFont="1" applyFill="1" applyAlignment="1"/>
    <xf numFmtId="164" fontId="8" fillId="3" borderId="0" xfId="1" applyNumberFormat="1" applyFont="1" applyFill="1" applyAlignment="1"/>
    <xf numFmtId="164" fontId="6" fillId="39" borderId="0" xfId="1" applyNumberFormat="1" applyFont="1" applyFill="1" applyAlignment="1"/>
    <xf numFmtId="164" fontId="6" fillId="0" borderId="1" xfId="0" applyNumberFormat="1" applyFont="1" applyFill="1" applyBorder="1" applyAlignment="1"/>
    <xf numFmtId="164" fontId="6" fillId="16" borderId="0" xfId="1" applyNumberFormat="1" applyFont="1" applyFill="1" applyAlignment="1"/>
    <xf numFmtId="3" fontId="6" fillId="16" borderId="2" xfId="0" applyNumberFormat="1" applyFont="1" applyFill="1" applyBorder="1" applyAlignment="1"/>
    <xf numFmtId="0" fontId="6" fillId="16" borderId="2" xfId="0" applyFont="1" applyFill="1" applyBorder="1" applyAlignment="1"/>
    <xf numFmtId="0" fontId="0" fillId="16" borderId="2" xfId="0" applyFont="1" applyFill="1" applyBorder="1" applyAlignment="1"/>
    <xf numFmtId="0" fontId="0" fillId="16" borderId="3" xfId="0" applyFont="1" applyFill="1" applyBorder="1" applyAlignment="1"/>
    <xf numFmtId="0" fontId="0" fillId="16" borderId="2" xfId="0" applyFont="1" applyFill="1" applyBorder="1" applyAlignment="1">
      <alignment wrapText="1"/>
    </xf>
    <xf numFmtId="3" fontId="0" fillId="16" borderId="0" xfId="0" applyNumberFormat="1" applyFont="1" applyFill="1" applyAlignment="1"/>
    <xf numFmtId="164" fontId="6" fillId="3" borderId="2" xfId="1" applyNumberFormat="1" applyFont="1" applyFill="1" applyBorder="1" applyAlignment="1">
      <alignment horizontal="right"/>
    </xf>
    <xf numFmtId="164" fontId="6" fillId="3" borderId="2" xfId="1" applyNumberFormat="1" applyFont="1" applyFill="1" applyBorder="1" applyAlignment="1"/>
    <xf numFmtId="164" fontId="6" fillId="41" borderId="2" xfId="1" applyNumberFormat="1" applyFont="1" applyFill="1" applyBorder="1" applyAlignment="1">
      <alignment horizontal="right"/>
    </xf>
    <xf numFmtId="164" fontId="0" fillId="40" borderId="2" xfId="1" applyNumberFormat="1" applyFont="1" applyFill="1" applyBorder="1" applyAlignment="1"/>
    <xf numFmtId="164" fontId="0" fillId="40" borderId="3" xfId="1" applyNumberFormat="1" applyFont="1" applyFill="1" applyBorder="1" applyAlignment="1"/>
    <xf numFmtId="164" fontId="0" fillId="40" borderId="2" xfId="1" applyNumberFormat="1" applyFont="1" applyFill="1" applyBorder="1" applyAlignment="1">
      <alignment wrapText="1"/>
    </xf>
    <xf numFmtId="0" fontId="11" fillId="0" borderId="0" xfId="0" applyFont="1" applyAlignment="1"/>
    <xf numFmtId="0" fontId="11" fillId="2" borderId="0" xfId="0" applyFont="1" applyFill="1" applyAlignment="1"/>
    <xf numFmtId="0" fontId="11" fillId="2" borderId="0" xfId="0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/>
    <xf numFmtId="0" fontId="11" fillId="4" borderId="0" xfId="0" applyFont="1" applyFill="1" applyAlignment="1"/>
    <xf numFmtId="0" fontId="11" fillId="5" borderId="0" xfId="0" applyFont="1" applyFill="1" applyAlignment="1"/>
    <xf numFmtId="3" fontId="11" fillId="5" borderId="0" xfId="0" applyNumberFormat="1" applyFont="1" applyFill="1" applyAlignment="1"/>
    <xf numFmtId="3" fontId="11" fillId="5" borderId="0" xfId="0" applyNumberFormat="1" applyFont="1" applyFill="1" applyAlignment="1">
      <alignment horizontal="right"/>
    </xf>
    <xf numFmtId="3" fontId="11" fillId="3" borderId="0" xfId="0" applyNumberFormat="1" applyFont="1" applyFill="1" applyAlignment="1"/>
    <xf numFmtId="0" fontId="11" fillId="6" borderId="0" xfId="0" applyFont="1" applyFill="1" applyAlignment="1"/>
    <xf numFmtId="0" fontId="11" fillId="7" borderId="0" xfId="0" applyFont="1" applyFill="1" applyAlignment="1"/>
    <xf numFmtId="3" fontId="11" fillId="7" borderId="0" xfId="0" applyNumberFormat="1" applyFont="1" applyFill="1" applyAlignment="1">
      <alignment horizontal="right"/>
    </xf>
    <xf numFmtId="3" fontId="11" fillId="7" borderId="0" xfId="0" applyNumberFormat="1" applyFont="1" applyFill="1" applyAlignment="1"/>
    <xf numFmtId="0" fontId="11" fillId="8" borderId="0" xfId="0" applyFont="1" applyFill="1" applyAlignment="1"/>
    <xf numFmtId="3" fontId="11" fillId="8" borderId="0" xfId="0" applyNumberFormat="1" applyFont="1" applyFill="1" applyAlignment="1">
      <alignment horizontal="right"/>
    </xf>
    <xf numFmtId="3" fontId="11" fillId="8" borderId="0" xfId="0" applyNumberFormat="1" applyFont="1" applyFill="1" applyAlignment="1"/>
    <xf numFmtId="0" fontId="11" fillId="8" borderId="0" xfId="0" applyFont="1" applyFill="1" applyAlignment="1">
      <alignment horizontal="right"/>
    </xf>
    <xf numFmtId="3" fontId="11" fillId="6" borderId="0" xfId="0" applyNumberFormat="1" applyFont="1" applyFill="1" applyAlignment="1">
      <alignment horizontal="right"/>
    </xf>
    <xf numFmtId="0" fontId="11" fillId="9" borderId="0" xfId="0" applyFont="1" applyFill="1" applyAlignment="1"/>
    <xf numFmtId="0" fontId="11" fillId="9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/>
    <xf numFmtId="164" fontId="1" fillId="3" borderId="0" xfId="1" applyNumberFormat="1" applyFont="1" applyFill="1" applyAlignment="1">
      <alignment horizontal="right"/>
    </xf>
    <xf numFmtId="0" fontId="0" fillId="0" borderId="0" xfId="0" applyFont="1" applyAlignment="1"/>
    <xf numFmtId="0" fontId="6" fillId="14" borderId="0" xfId="3" applyFont="1" applyFill="1" applyAlignment="1">
      <alignment horizontal="left" vertical="center"/>
    </xf>
    <xf numFmtId="167" fontId="0" fillId="0" borderId="2" xfId="4" applyNumberFormat="1" applyFont="1" applyBorder="1" applyAlignment="1">
      <alignment horizontal="center"/>
    </xf>
    <xf numFmtId="167" fontId="0" fillId="0" borderId="0" xfId="4" applyNumberFormat="1" applyFont="1"/>
    <xf numFmtId="0" fontId="8" fillId="42" borderId="0" xfId="0" applyFont="1" applyFill="1" applyAlignment="1"/>
    <xf numFmtId="164" fontId="1" fillId="16" borderId="0" xfId="1" applyNumberFormat="1" applyFont="1" applyFill="1" applyAlignment="1"/>
    <xf numFmtId="0" fontId="1" fillId="42" borderId="0" xfId="0" applyFont="1" applyFill="1" applyAlignment="1"/>
    <xf numFmtId="0" fontId="1" fillId="15" borderId="0" xfId="3" applyFont="1" applyFill="1" applyAlignment="1"/>
    <xf numFmtId="0" fontId="6" fillId="12" borderId="0" xfId="0" applyFont="1" applyFill="1" applyAlignment="1">
      <alignment horizontal="left" vertical="center"/>
    </xf>
    <xf numFmtId="0" fontId="13" fillId="6" borderId="0" xfId="0" applyFont="1" applyFill="1" applyBorder="1"/>
    <xf numFmtId="3" fontId="13" fillId="6" borderId="0" xfId="0" applyNumberFormat="1" applyFont="1" applyFill="1" applyBorder="1"/>
    <xf numFmtId="3" fontId="13" fillId="6" borderId="0" xfId="0" applyNumberFormat="1" applyFont="1" applyFill="1" applyBorder="1" applyAlignment="1"/>
    <xf numFmtId="0" fontId="14" fillId="5" borderId="0" xfId="0" applyFont="1" applyFill="1" applyBorder="1" applyAlignment="1"/>
    <xf numFmtId="3" fontId="14" fillId="5" borderId="0" xfId="0" applyNumberFormat="1" applyFont="1" applyFill="1" applyBorder="1" applyAlignment="1">
      <alignment horizontal="right"/>
    </xf>
    <xf numFmtId="3" fontId="14" fillId="3" borderId="0" xfId="0" applyNumberFormat="1" applyFont="1" applyFill="1" applyBorder="1"/>
    <xf numFmtId="0" fontId="14" fillId="5" borderId="0" xfId="0" applyFont="1" applyFill="1" applyBorder="1"/>
    <xf numFmtId="3" fontId="14" fillId="6" borderId="0" xfId="0" applyNumberFormat="1" applyFont="1" applyFill="1" applyBorder="1"/>
    <xf numFmtId="0" fontId="15" fillId="0" borderId="0" xfId="0" applyFont="1" applyAlignment="1"/>
    <xf numFmtId="0" fontId="14" fillId="7" borderId="0" xfId="0" applyFont="1" applyFill="1" applyBorder="1" applyAlignment="1"/>
    <xf numFmtId="3" fontId="14" fillId="7" borderId="0" xfId="0" applyNumberFormat="1" applyFont="1" applyFill="1" applyBorder="1" applyAlignment="1">
      <alignment horizontal="right"/>
    </xf>
    <xf numFmtId="0" fontId="14" fillId="7" borderId="0" xfId="0" applyFont="1" applyFill="1" applyBorder="1"/>
    <xf numFmtId="0" fontId="2" fillId="0" borderId="0" xfId="0" applyFont="1" applyFill="1"/>
    <xf numFmtId="0" fontId="0" fillId="0" borderId="0" xfId="0" applyFont="1" applyFill="1"/>
    <xf numFmtId="0" fontId="13" fillId="6" borderId="0" xfId="0" applyFont="1" applyFill="1" applyBorder="1" applyAlignment="1"/>
    <xf numFmtId="0" fontId="16" fillId="6" borderId="4" xfId="0" applyFont="1" applyFill="1" applyBorder="1" applyAlignment="1">
      <alignment vertical="center"/>
    </xf>
    <xf numFmtId="3" fontId="13" fillId="6" borderId="4" xfId="0" applyNumberFormat="1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7" fillId="8" borderId="4" xfId="0" applyFont="1" applyFill="1" applyBorder="1" applyAlignment="1">
      <alignment horizontal="center" vertical="center"/>
    </xf>
    <xf numFmtId="0" fontId="18" fillId="8" borderId="0" xfId="0" applyFont="1" applyFill="1" applyAlignment="1"/>
    <xf numFmtId="0" fontId="18" fillId="8" borderId="0" xfId="0" applyFont="1" applyFill="1" applyBorder="1" applyAlignment="1"/>
    <xf numFmtId="3" fontId="1" fillId="8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/>
    <xf numFmtId="0" fontId="1" fillId="8" borderId="0" xfId="0" applyFont="1" applyFill="1" applyBorder="1" applyAlignment="1"/>
    <xf numFmtId="0" fontId="1" fillId="6" borderId="0" xfId="0" applyFont="1" applyFill="1" applyBorder="1" applyAlignment="1"/>
    <xf numFmtId="3" fontId="0" fillId="0" borderId="0" xfId="0" applyNumberFormat="1" applyFont="1" applyAlignment="1"/>
    <xf numFmtId="0" fontId="13" fillId="6" borderId="0" xfId="0" applyFont="1" applyFill="1" applyAlignment="1"/>
    <xf numFmtId="0" fontId="13" fillId="5" borderId="0" xfId="0" applyFont="1" applyFill="1" applyAlignment="1"/>
    <xf numFmtId="3" fontId="13" fillId="6" borderId="0" xfId="0" applyNumberFormat="1" applyFont="1" applyFill="1" applyAlignment="1"/>
    <xf numFmtId="0" fontId="13" fillId="7" borderId="0" xfId="0" applyFont="1" applyFill="1" applyAlignment="1"/>
    <xf numFmtId="0" fontId="13" fillId="8" borderId="0" xfId="0" applyFont="1" applyFill="1" applyAlignment="1"/>
    <xf numFmtId="0" fontId="11" fillId="4" borderId="0" xfId="0" applyFont="1" applyFill="1" applyAlignment="1"/>
    <xf numFmtId="0" fontId="0" fillId="0" borderId="0" xfId="0" applyFont="1" applyAlignment="1"/>
    <xf numFmtId="0" fontId="11" fillId="3" borderId="0" xfId="0" applyFont="1" applyFill="1" applyAlignment="1"/>
    <xf numFmtId="0" fontId="11" fillId="3" borderId="1" xfId="0" applyFont="1" applyFill="1" applyBorder="1" applyAlignment="1"/>
    <xf numFmtId="0" fontId="6" fillId="3" borderId="1" xfId="0" applyFont="1" applyFill="1" applyBorder="1" applyAlignment="1"/>
    <xf numFmtId="0" fontId="6" fillId="4" borderId="0" xfId="0" applyFont="1" applyFill="1" applyAlignment="1"/>
    <xf numFmtId="0" fontId="6" fillId="3" borderId="0" xfId="0" applyFont="1" applyFill="1" applyAlignment="1"/>
    <xf numFmtId="0" fontId="6" fillId="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14" borderId="0" xfId="3" applyFont="1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6" fillId="12" borderId="0" xfId="0" applyFont="1" applyFill="1" applyAlignment="1">
      <alignment horizontal="left" vertical="center"/>
    </xf>
    <xf numFmtId="0" fontId="6" fillId="13" borderId="0" xfId="3" applyFont="1" applyFill="1" applyAlignment="1">
      <alignment horizontal="left" vertical="center" wrapText="1"/>
    </xf>
    <xf numFmtId="14" fontId="6" fillId="13" borderId="0" xfId="3" applyNumberFormat="1" applyFont="1" applyFill="1" applyAlignment="1">
      <alignment horizontal="center" vertical="center"/>
    </xf>
    <xf numFmtId="0" fontId="1" fillId="3" borderId="1" xfId="0" applyFont="1" applyFill="1" applyBorder="1" applyAlignment="1"/>
    <xf numFmtId="0" fontId="1" fillId="4" borderId="0" xfId="0" applyFont="1" applyFill="1" applyAlignment="1"/>
    <xf numFmtId="0" fontId="1" fillId="3" borderId="0" xfId="0" applyFont="1" applyFill="1" applyAlignment="1"/>
    <xf numFmtId="0" fontId="2" fillId="0" borderId="0" xfId="0" applyFont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3" fillId="0" borderId="0" xfId="0" applyFont="1" applyBorder="1"/>
    <xf numFmtId="0" fontId="1" fillId="3" borderId="0" xfId="0" applyFont="1" applyFill="1" applyBorder="1"/>
    <xf numFmtId="0" fontId="1" fillId="3" borderId="1" xfId="0" applyFont="1" applyFill="1" applyBorder="1"/>
    <xf numFmtId="0" fontId="1" fillId="4" borderId="0" xfId="0" applyFont="1" applyFill="1"/>
    <xf numFmtId="3" fontId="1" fillId="8" borderId="0" xfId="0" applyNumberFormat="1" applyFont="1" applyFill="1" applyBorder="1" applyAlignment="1">
      <alignment horizontal="center"/>
    </xf>
  </cellXfs>
  <cellStyles count="5">
    <cellStyle name="Ezres" xfId="1" builtinId="3"/>
    <cellStyle name="Hivatkozás" xfId="2" builtinId="8"/>
    <cellStyle name="Normál" xfId="0" builtinId="0"/>
    <cellStyle name="Normál 2" xfId="3"/>
    <cellStyle name="Pénznem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bolyai.hu/opkutkonferencia2017_1felh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lamsade.dauphine.fr/sing13/" TargetMode="External"/><Relationship Id="rId1" Type="http://schemas.openxmlformats.org/officeDocument/2006/relationships/hyperlink" Target="http://sagt16.csc.liv.ac.uk/registration.php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congress.cimne.com/particles2017/frontal/Fees.asp" TargetMode="External"/><Relationship Id="rId4" Type="http://schemas.openxmlformats.org/officeDocument/2006/relationships/hyperlink" Target="http://www.pg2017.org/en/registration-accommodation/registr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zerszamoutlet.hu/index.php?kat=163&amp;id=1381" TargetMode="External"/><Relationship Id="rId13" Type="http://schemas.openxmlformats.org/officeDocument/2006/relationships/hyperlink" Target="http://www.cncdrive.hu/shop/index.php?productID=710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www.copyguru.hu/nyomtatas_szines.php" TargetMode="External"/><Relationship Id="rId7" Type="http://schemas.openxmlformats.org/officeDocument/2006/relationships/hyperlink" Target="http://www.szerszamoutlet.hu/index.php?_metabo_w_850125_sarokcsiszolo_850w125mm&amp;kat=62&amp;id=17416" TargetMode="External"/><Relationship Id="rId12" Type="http://schemas.openxmlformats.org/officeDocument/2006/relationships/hyperlink" Target="http://www.novia.hu/index.php?a=shop&amp;m=itemd&amp;cat_id=4&amp;item_id=318&amp;page=" TargetMode="External"/><Relationship Id="rId17" Type="http://schemas.openxmlformats.org/officeDocument/2006/relationships/hyperlink" Target="http://palinkafozo.hu/oktatas" TargetMode="External"/><Relationship Id="rId2" Type="http://schemas.openxmlformats.org/officeDocument/2006/relationships/hyperlink" Target="https://www.copyguru.hu/irodaszer_papirok_foliak.php" TargetMode="External"/><Relationship Id="rId16" Type="http://schemas.openxmlformats.org/officeDocument/2006/relationships/hyperlink" Target="https://www.szerszamkell.hu/keziszerszamok_1/hajtokarok_nyomatekkulcsok_7/nyomatekkulcsok_150?sort=p.price&amp;order=ASC&amp;page=3" TargetMode="External"/><Relationship Id="rId1" Type="http://schemas.openxmlformats.org/officeDocument/2006/relationships/hyperlink" Target="https://www.barat.hu/egyeb/12985-Szurkelemez--70x100--1450g19mm-023430000.html" TargetMode="External"/><Relationship Id="rId6" Type="http://schemas.openxmlformats.org/officeDocument/2006/relationships/hyperlink" Target="http://caxtool.hu/3d_alkatresz/nyomtatoasztal/220mm_dual_power_delta_rostock_mk3_aluminium_futott_asztal_43131" TargetMode="External"/><Relationship Id="rId11" Type="http://schemas.openxmlformats.org/officeDocument/2006/relationships/hyperlink" Target="http://www.novia.hu/index.php?a=shop&amp;m=itemd&amp;cat_id=4&amp;item_id=318&amp;page=" TargetMode="External"/><Relationship Id="rId5" Type="http://schemas.openxmlformats.org/officeDocument/2006/relationships/hyperlink" Target="http://www.mibim.hu/lm_tipusu_linearis_csapagy_2730?keyword=lm%20t&#237;pus&#250;" TargetMode="External"/><Relationship Id="rId15" Type="http://schemas.openxmlformats.org/officeDocument/2006/relationships/hyperlink" Target="https://www.arumania.hu/szabalyozhato-linearis-labortapegyseg-0-30-vdc-0-5-a-150w-voltcraft-lps1305-243896?utm_source=argep&amp;utm_medium=cpp&amp;utm_campaign=direct_link" TargetMode="External"/><Relationship Id="rId10" Type="http://schemas.openxmlformats.org/officeDocument/2006/relationships/hyperlink" Target="https://szerszamwebshop.hu/id/00027_Csapagylehuzo-keszlet-3-reszes-75-100-150mm-Kod-083103" TargetMode="External"/><Relationship Id="rId4" Type="http://schemas.openxmlformats.org/officeDocument/2006/relationships/hyperlink" Target="http://www.mibim.hu/kor_keresztmetszetu_linearis_tengely_dte_markaju_2727" TargetMode="External"/><Relationship Id="rId9" Type="http://schemas.openxmlformats.org/officeDocument/2006/relationships/hyperlink" Target="https://imbusz.hu/1.5-10-mm-l-imbuszkulcs-keszlet-hosszu-gombvegu-blx9m-bondhus-10999" TargetMode="External"/><Relationship Id="rId14" Type="http://schemas.openxmlformats.org/officeDocument/2006/relationships/hyperlink" Target="http://www.cncdrive.hu/shop/index.php?productID=413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L14" sqref="L14"/>
    </sheetView>
  </sheetViews>
  <sheetFormatPr defaultColWidth="14.44140625" defaultRowHeight="15.75" customHeight="1" x14ac:dyDescent="0.25"/>
  <cols>
    <col min="2" max="2" width="14.5546875" bestFit="1" customWidth="1"/>
    <col min="3" max="3" width="16.109375" customWidth="1"/>
    <col min="4" max="5" width="15.33203125" bestFit="1" customWidth="1"/>
    <col min="6" max="6" width="14.5546875" bestFit="1" customWidth="1"/>
    <col min="7" max="12" width="15.33203125" bestFit="1" customWidth="1"/>
    <col min="13" max="13" width="14.5546875" bestFit="1" customWidth="1"/>
    <col min="14" max="14" width="16.33203125" bestFit="1" customWidth="1"/>
    <col min="16" max="16" width="16.33203125" bestFit="1" customWidth="1"/>
  </cols>
  <sheetData>
    <row r="1" spans="1:16" ht="15.75" customHeight="1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P1" s="5" t="s">
        <v>436</v>
      </c>
    </row>
    <row r="2" spans="1:16" ht="15.75" customHeight="1" x14ac:dyDescent="0.3">
      <c r="A2" s="1"/>
      <c r="B2" s="2" t="str">
        <f>ÉPSZ!B2</f>
        <v>Gácsi Zsuzsanna</v>
      </c>
      <c r="C2" s="2" t="str">
        <f>ESZK!B2</f>
        <v>Pap Kristóf Gyula</v>
      </c>
      <c r="D2" s="2" t="str">
        <f>GSZK!B2</f>
        <v>Dobai Attila</v>
      </c>
      <c r="E2" s="2" t="str">
        <f>KMSZ!B2</f>
        <v>Vámos Levente</v>
      </c>
      <c r="F2" s="2" t="str">
        <f>KOM!B2</f>
        <v>Bodri Szabolcs</v>
      </c>
      <c r="G2" s="2" t="str">
        <f>LTSZ!B2</f>
        <v>Szilágyi Szilvia</v>
      </c>
      <c r="H2" s="2" t="str">
        <f>MSZK!B2</f>
        <v>Debreczenszki Péter Pál</v>
      </c>
      <c r="I2" s="2" t="str">
        <f>SIM!B2</f>
        <v>Kiss Dávid (kiss.david@simonyi.bme.hu, +36 30 647 2610)</v>
      </c>
      <c r="J2" s="2" t="str">
        <f>SZASZ!B2</f>
        <v>Bérczes Virág</v>
      </c>
      <c r="K2" s="2" t="str">
        <f>ZIE!B2</f>
        <v>Batka Roland</v>
      </c>
      <c r="L2" s="2" t="str">
        <f>WJSZ!B2</f>
        <v>Romsics Erzsébet</v>
      </c>
      <c r="M2" s="1" t="s">
        <v>13</v>
      </c>
      <c r="P2" s="209">
        <v>12000000</v>
      </c>
    </row>
    <row r="3" spans="1:16" ht="15.75" customHeight="1" x14ac:dyDescent="0.3">
      <c r="A3" s="3">
        <v>2018</v>
      </c>
      <c r="B3" s="207">
        <f>ÉPSZ!B3</f>
        <v>0</v>
      </c>
      <c r="C3" s="207">
        <f>ESZK!B3</f>
        <v>0</v>
      </c>
      <c r="D3" s="207">
        <f>GSZK!B3</f>
        <v>0</v>
      </c>
      <c r="E3" s="207" t="str">
        <f>KMSZ!B3</f>
        <v>v 1.0</v>
      </c>
      <c r="F3" s="207">
        <f>KOM!B3</f>
        <v>1</v>
      </c>
      <c r="G3" s="207">
        <f>LTSZ!B3</f>
        <v>0</v>
      </c>
      <c r="H3" s="207">
        <f>MSZK!B3</f>
        <v>1</v>
      </c>
      <c r="I3" s="207" t="str">
        <f>SIM!B3</f>
        <v>1.0</v>
      </c>
      <c r="J3" s="207">
        <f>SZASZ!B3</f>
        <v>1</v>
      </c>
      <c r="K3" s="207" t="str">
        <f>ZIE!B3</f>
        <v>1.</v>
      </c>
      <c r="L3" s="207">
        <f>WJSZ!B3</f>
        <v>1</v>
      </c>
      <c r="M3" s="208"/>
      <c r="N3" s="4"/>
    </row>
    <row r="4" spans="1:16" ht="15.75" customHeight="1" x14ac:dyDescent="0.3">
      <c r="A4" s="2" t="s">
        <v>14</v>
      </c>
      <c r="B4" s="2">
        <f>ÉPSZ!B4</f>
        <v>1500000</v>
      </c>
      <c r="C4" s="2">
        <f>ESZK!B4</f>
        <v>1492000</v>
      </c>
      <c r="D4" s="2">
        <f>GSZK!B4</f>
        <v>1486431.9</v>
      </c>
      <c r="E4" s="2">
        <f>KMSZ!B4</f>
        <v>2443000</v>
      </c>
      <c r="F4" s="2">
        <f>KOM!B4</f>
        <v>1245533</v>
      </c>
      <c r="G4" s="2">
        <f>LTSZ!B4</f>
        <v>1475000</v>
      </c>
      <c r="H4" s="2">
        <f>MSZK!B4</f>
        <v>1500000</v>
      </c>
      <c r="I4" s="2">
        <f>SIM!B4</f>
        <v>1495000</v>
      </c>
      <c r="J4" s="2">
        <f>SZASZ!B4</f>
        <v>1500000</v>
      </c>
      <c r="K4" s="2">
        <f>ZIE!B4</f>
        <v>1496000</v>
      </c>
      <c r="L4" s="2">
        <f>WJSZ!B4</f>
        <v>1349000</v>
      </c>
      <c r="M4" s="2">
        <f>MŰSZ!B4</f>
        <v>535000</v>
      </c>
      <c r="N4" s="2">
        <f>SUM(B4:M4)</f>
        <v>17516964.899999999</v>
      </c>
    </row>
    <row r="5" spans="1:16" ht="15.75" customHeight="1" x14ac:dyDescent="0.3">
      <c r="A5" s="2" t="s">
        <v>15</v>
      </c>
      <c r="B5" s="2">
        <f>ÉPSZ!B5</f>
        <v>407000</v>
      </c>
      <c r="C5" s="2">
        <f>ESZK!B5</f>
        <v>1235000</v>
      </c>
      <c r="D5" s="2">
        <f>GSZK!B5</f>
        <v>803643.48</v>
      </c>
      <c r="E5" s="2">
        <f>KMSZ!B5</f>
        <v>1230000</v>
      </c>
      <c r="F5" s="2">
        <f>KOM!B5</f>
        <v>1175533</v>
      </c>
      <c r="G5" s="2">
        <f>LTSZ!B5</f>
        <v>1215000</v>
      </c>
      <c r="H5" s="2">
        <f>MSZK!B5</f>
        <v>1130000</v>
      </c>
      <c r="I5" s="2">
        <f>SIM!B5</f>
        <v>770000</v>
      </c>
      <c r="J5" s="2">
        <f>SZASZ!B5</f>
        <v>1230000</v>
      </c>
      <c r="K5" s="2">
        <f>ZIE!B5</f>
        <v>1040000</v>
      </c>
      <c r="L5" s="2">
        <f>WJSZ!B5</f>
        <v>1229000</v>
      </c>
      <c r="M5" s="2">
        <f>MŰSZ!B5</f>
        <v>535000</v>
      </c>
      <c r="N5" s="2">
        <f>SUM(B5:M5)</f>
        <v>12000176.48</v>
      </c>
    </row>
    <row r="6" spans="1:16" ht="15.75" customHeight="1" x14ac:dyDescent="0.3">
      <c r="A6" s="2" t="s">
        <v>16</v>
      </c>
      <c r="B6" s="2">
        <f>ÉPSZ!B6</f>
        <v>413515</v>
      </c>
      <c r="C6" s="2">
        <f>ESZK!B6</f>
        <v>166945</v>
      </c>
      <c r="D6" s="2">
        <f>GSZK!B6</f>
        <v>737461.48</v>
      </c>
      <c r="E6" s="2">
        <f>KMSZ!B6</f>
        <v>1147834</v>
      </c>
      <c r="F6" s="2">
        <f>KOM!B6</f>
        <v>1175093</v>
      </c>
      <c r="G6" s="2">
        <f>LTSZ!B6</f>
        <v>1040000</v>
      </c>
      <c r="H6" s="2">
        <f>MSZK!B6</f>
        <v>920919</v>
      </c>
      <c r="I6" s="2">
        <f>SIM!B6</f>
        <v>270476</v>
      </c>
      <c r="J6" s="2">
        <f>SZASZ!B6</f>
        <v>1114860</v>
      </c>
      <c r="K6" s="2">
        <f>ZIE!B6</f>
        <v>1011420</v>
      </c>
      <c r="L6" s="2">
        <f>WJSZ!B6</f>
        <v>949000</v>
      </c>
      <c r="M6" s="2">
        <f>MŰSZ!B6</f>
        <v>518000</v>
      </c>
      <c r="N6" s="2">
        <f>SUM(B6:M6)</f>
        <v>9465523.4800000004</v>
      </c>
    </row>
    <row r="7" spans="1:16" ht="15.75" customHeight="1" x14ac:dyDescent="0.3">
      <c r="B7" s="2">
        <f>ÉPSZ!B7</f>
        <v>0</v>
      </c>
    </row>
    <row r="8" spans="1:16" ht="15.75" customHeight="1" x14ac:dyDescent="0.25">
      <c r="A8">
        <v>2019</v>
      </c>
    </row>
    <row r="9" spans="1:16" s="36" customFormat="1" ht="15.75" customHeight="1" x14ac:dyDescent="0.25">
      <c r="A9" s="8" t="s">
        <v>442</v>
      </c>
      <c r="B9" s="216">
        <f>IF(B20&gt;21, 1500000*(100-B20)/100,1500000)</f>
        <v>1500000</v>
      </c>
      <c r="C9" s="216">
        <f t="shared" ref="C9:L9" si="0">IF(C20&gt;21, 1500000*(100-C20)/100,1500000)</f>
        <v>1500000</v>
      </c>
      <c r="D9" s="216">
        <f t="shared" si="0"/>
        <v>1500000</v>
      </c>
      <c r="E9" s="216">
        <f t="shared" si="0"/>
        <v>1500000</v>
      </c>
      <c r="F9" s="216">
        <f t="shared" si="0"/>
        <v>1500000</v>
      </c>
      <c r="G9" s="216">
        <f t="shared" si="0"/>
        <v>1500000</v>
      </c>
      <c r="H9" s="216">
        <f t="shared" si="0"/>
        <v>1500000</v>
      </c>
      <c r="I9" s="216">
        <f>IF(I20&gt;21, 1500000*(100-I20)/100,1500000)</f>
        <v>1500000</v>
      </c>
      <c r="J9" s="216">
        <f t="shared" si="0"/>
        <v>1500000</v>
      </c>
      <c r="K9" s="216">
        <f t="shared" si="0"/>
        <v>1500000</v>
      </c>
      <c r="L9" s="216">
        <f t="shared" si="0"/>
        <v>1500000</v>
      </c>
      <c r="M9" s="216"/>
    </row>
    <row r="10" spans="1:16" s="36" customFormat="1" ht="15.75" customHeight="1" x14ac:dyDescent="0.25">
      <c r="A10" s="8" t="s">
        <v>440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>
        <v>238092</v>
      </c>
      <c r="L10" s="216"/>
      <c r="M10" s="216"/>
    </row>
    <row r="11" spans="1:16" s="36" customFormat="1" ht="15.75" customHeight="1" x14ac:dyDescent="0.25">
      <c r="A11" s="8" t="s">
        <v>439</v>
      </c>
      <c r="B11" s="209">
        <f t="shared" ref="B11:L11" si="1">B9-B10</f>
        <v>1500000</v>
      </c>
      <c r="C11" s="209">
        <f t="shared" si="1"/>
        <v>1500000</v>
      </c>
      <c r="D11" s="209">
        <f t="shared" si="1"/>
        <v>1500000</v>
      </c>
      <c r="E11" s="209">
        <f t="shared" si="1"/>
        <v>1500000</v>
      </c>
      <c r="F11" s="209">
        <f t="shared" si="1"/>
        <v>1500000</v>
      </c>
      <c r="G11" s="209">
        <f t="shared" si="1"/>
        <v>1500000</v>
      </c>
      <c r="H11" s="209">
        <f t="shared" si="1"/>
        <v>1500000</v>
      </c>
      <c r="I11" s="209">
        <f t="shared" si="1"/>
        <v>1500000</v>
      </c>
      <c r="J11" s="209">
        <f t="shared" si="1"/>
        <v>1500000</v>
      </c>
      <c r="K11" s="209">
        <f t="shared" si="1"/>
        <v>1261908</v>
      </c>
      <c r="L11" s="209">
        <f t="shared" si="1"/>
        <v>1500000</v>
      </c>
      <c r="M11" s="217"/>
      <c r="N11" s="209">
        <f>SUM(B11:L11)+M4</f>
        <v>16796908</v>
      </c>
    </row>
    <row r="12" spans="1:16" s="36" customFormat="1" ht="15.75" customHeight="1" x14ac:dyDescent="0.25">
      <c r="A12" s="8" t="s">
        <v>441</v>
      </c>
      <c r="B12" s="219">
        <f>B11*$N$12</f>
        <v>1071625.801605867</v>
      </c>
      <c r="C12" s="219">
        <f>C11*$N$12</f>
        <v>1071625.801605867</v>
      </c>
      <c r="D12" s="219">
        <f t="shared" ref="D12:L12" si="2">D11*$N$12</f>
        <v>1071625.801605867</v>
      </c>
      <c r="E12" s="219">
        <f t="shared" si="2"/>
        <v>1071625.801605867</v>
      </c>
      <c r="F12" s="219">
        <f t="shared" si="2"/>
        <v>1071625.801605867</v>
      </c>
      <c r="G12" s="219">
        <f t="shared" si="2"/>
        <v>1071625.801605867</v>
      </c>
      <c r="H12" s="219">
        <f t="shared" si="2"/>
        <v>1071625.801605867</v>
      </c>
      <c r="I12" s="219">
        <f t="shared" si="2"/>
        <v>1071625.801605867</v>
      </c>
      <c r="J12" s="219">
        <f t="shared" si="2"/>
        <v>1071625.801605867</v>
      </c>
      <c r="K12" s="219">
        <f t="shared" si="2"/>
        <v>901528.78136857098</v>
      </c>
      <c r="L12" s="219">
        <f t="shared" si="2"/>
        <v>1071625.801605867</v>
      </c>
      <c r="N12" s="217">
        <f>12000000/N11</f>
        <v>0.71441720107057805</v>
      </c>
    </row>
    <row r="13" spans="1:16" s="36" customFormat="1" ht="15.75" customHeight="1" x14ac:dyDescent="0.25"/>
    <row r="14" spans="1:16" s="36" customFormat="1" ht="15.75" customHeight="1" x14ac:dyDescent="0.25"/>
    <row r="15" spans="1:16" s="36" customFormat="1" ht="15.75" customHeight="1" x14ac:dyDescent="0.25"/>
    <row r="16" spans="1:16" ht="15.75" customHeight="1" x14ac:dyDescent="0.3">
      <c r="A16" s="42">
        <v>2018</v>
      </c>
    </row>
    <row r="17" spans="1:14" ht="15.75" customHeight="1" x14ac:dyDescent="0.25">
      <c r="A17" s="209" t="s">
        <v>14</v>
      </c>
      <c r="B17" s="209">
        <v>1500000</v>
      </c>
      <c r="C17" s="209">
        <v>1492000</v>
      </c>
      <c r="D17" s="209">
        <v>1486431.9</v>
      </c>
      <c r="E17" s="209">
        <v>2443000</v>
      </c>
      <c r="F17" s="209">
        <v>1245533</v>
      </c>
      <c r="G17" s="209">
        <v>1475000</v>
      </c>
      <c r="H17" s="209">
        <v>1500000</v>
      </c>
      <c r="I17" s="209">
        <v>1495000</v>
      </c>
      <c r="J17" s="209">
        <v>1500000</v>
      </c>
      <c r="K17" s="209">
        <v>1496000</v>
      </c>
      <c r="L17" s="209">
        <v>1349000</v>
      </c>
      <c r="M17" s="209">
        <v>535000</v>
      </c>
      <c r="N17" s="209">
        <v>15624769.5</v>
      </c>
    </row>
    <row r="18" spans="1:14" ht="15.75" customHeight="1" x14ac:dyDescent="0.25">
      <c r="A18" s="209" t="s">
        <v>15</v>
      </c>
      <c r="B18" s="209">
        <v>407000</v>
      </c>
      <c r="C18" s="209">
        <v>1235000</v>
      </c>
      <c r="D18" s="209">
        <v>803643.48</v>
      </c>
      <c r="E18" s="209">
        <v>1230000</v>
      </c>
      <c r="F18" s="209">
        <v>1175533</v>
      </c>
      <c r="G18" s="209">
        <v>1215000</v>
      </c>
      <c r="H18" s="209">
        <v>1130000</v>
      </c>
      <c r="I18" s="209">
        <v>770000</v>
      </c>
      <c r="J18" s="209">
        <v>1230000</v>
      </c>
      <c r="K18" s="209">
        <v>1040000</v>
      </c>
      <c r="L18" s="209">
        <v>1229000</v>
      </c>
      <c r="M18" s="209">
        <v>535000</v>
      </c>
      <c r="N18" s="209">
        <v>13314554.5</v>
      </c>
    </row>
    <row r="19" spans="1:14" ht="15.75" customHeight="1" x14ac:dyDescent="0.25">
      <c r="A19" s="209" t="s">
        <v>16</v>
      </c>
      <c r="B19" s="209">
        <v>413515</v>
      </c>
      <c r="C19" s="209">
        <v>166945</v>
      </c>
      <c r="D19" s="209">
        <v>737461.48</v>
      </c>
      <c r="E19" s="209">
        <v>1147834</v>
      </c>
      <c r="F19" s="209">
        <v>1175093</v>
      </c>
      <c r="G19" s="209">
        <v>1040000</v>
      </c>
      <c r="H19" s="209">
        <v>920919</v>
      </c>
      <c r="I19" s="209">
        <v>270476</v>
      </c>
      <c r="J19" s="209">
        <v>1114860</v>
      </c>
      <c r="K19" s="209">
        <v>868047</v>
      </c>
      <c r="L19" s="209">
        <v>957258</v>
      </c>
      <c r="M19" s="209">
        <v>518000</v>
      </c>
      <c r="N19" s="209">
        <v>12364574.5</v>
      </c>
    </row>
    <row r="20" spans="1:14" ht="15.75" customHeight="1" x14ac:dyDescent="0.25">
      <c r="A20" s="209"/>
      <c r="B20" s="217">
        <f>(B18-B19)/B18</f>
        <v>-1.6007371007371006E-2</v>
      </c>
      <c r="C20" s="217">
        <v>0</v>
      </c>
      <c r="D20" s="217">
        <f t="shared" ref="D20:M20" si="3">(D18-D19)/D18</f>
        <v>8.2352438173205866E-2</v>
      </c>
      <c r="E20" s="217">
        <f t="shared" si="3"/>
        <v>6.6801626016260163E-2</v>
      </c>
      <c r="F20" s="217">
        <f t="shared" si="3"/>
        <v>3.7429829702781631E-4</v>
      </c>
      <c r="G20" s="217">
        <f t="shared" si="3"/>
        <v>0.1440329218106996</v>
      </c>
      <c r="H20" s="217">
        <f t="shared" si="3"/>
        <v>0.18502743362831858</v>
      </c>
      <c r="I20" s="217">
        <f t="shared" si="3"/>
        <v>0.64873246753246749</v>
      </c>
      <c r="J20" s="217">
        <f t="shared" si="3"/>
        <v>9.3609756097560975E-2</v>
      </c>
      <c r="K20" s="217">
        <f t="shared" si="3"/>
        <v>0.16533942307692306</v>
      </c>
      <c r="L20" s="217">
        <f t="shared" si="3"/>
        <v>0.22110821806346623</v>
      </c>
      <c r="M20" s="217">
        <f t="shared" si="3"/>
        <v>3.1775700934579439E-2</v>
      </c>
      <c r="N20" s="209">
        <v>7.1348988807699119</v>
      </c>
    </row>
    <row r="21" spans="1:14" ht="15.75" customHeight="1" x14ac:dyDescent="0.25"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I12" sqref="I12"/>
    </sheetView>
  </sheetViews>
  <sheetFormatPr defaultColWidth="14.44140625" defaultRowHeight="15.75" customHeight="1" x14ac:dyDescent="0.25"/>
  <sheetData>
    <row r="1" spans="1:12" ht="14.4" x14ac:dyDescent="0.3">
      <c r="A1" s="5" t="s">
        <v>17</v>
      </c>
      <c r="B1" s="18" t="s">
        <v>8</v>
      </c>
      <c r="C1" s="5"/>
      <c r="D1" s="5"/>
      <c r="E1" s="5"/>
      <c r="F1" s="5"/>
      <c r="G1" s="5"/>
      <c r="H1" s="5"/>
      <c r="I1" s="5"/>
      <c r="J1" s="5"/>
      <c r="K1" s="5"/>
      <c r="L1" s="34"/>
    </row>
    <row r="2" spans="1:12" ht="14.4" x14ac:dyDescent="0.3">
      <c r="A2" s="5" t="s">
        <v>18</v>
      </c>
      <c r="B2" s="18" t="s">
        <v>366</v>
      </c>
      <c r="C2" s="5"/>
      <c r="D2" s="5"/>
      <c r="E2" s="5"/>
      <c r="F2" s="5"/>
      <c r="G2" s="5"/>
      <c r="H2" s="5"/>
      <c r="I2" s="5"/>
      <c r="J2" s="5"/>
      <c r="K2" s="5"/>
      <c r="L2" s="34"/>
    </row>
    <row r="3" spans="1:12" ht="14.4" x14ac:dyDescent="0.3">
      <c r="A3" s="5" t="s">
        <v>19</v>
      </c>
      <c r="B3" s="19">
        <v>1</v>
      </c>
      <c r="C3" s="5"/>
      <c r="D3" s="5"/>
      <c r="E3" s="5"/>
      <c r="F3" s="5"/>
      <c r="G3" s="5"/>
      <c r="H3" s="5"/>
      <c r="I3" s="5"/>
      <c r="J3" s="5"/>
      <c r="K3" s="5"/>
      <c r="L3" s="34"/>
    </row>
    <row r="4" spans="1:12" ht="14.4" x14ac:dyDescent="0.3">
      <c r="A4" s="5" t="s">
        <v>20</v>
      </c>
      <c r="B4" s="11">
        <f>F20+D29</f>
        <v>1500000</v>
      </c>
      <c r="C4" s="5"/>
      <c r="D4" s="5"/>
      <c r="E4" s="5"/>
      <c r="F4" s="5"/>
      <c r="G4" s="5"/>
      <c r="H4" s="5"/>
      <c r="I4" s="5"/>
      <c r="J4" s="5"/>
      <c r="K4" s="5"/>
      <c r="L4" s="34"/>
    </row>
    <row r="5" spans="1:12" ht="14.4" x14ac:dyDescent="0.3">
      <c r="A5" s="5" t="s">
        <v>21</v>
      </c>
      <c r="B5" s="11">
        <f>G20+E29</f>
        <v>1230000</v>
      </c>
      <c r="C5" s="5"/>
      <c r="D5" s="5"/>
      <c r="E5" s="5"/>
      <c r="F5" s="5"/>
      <c r="G5" s="5"/>
      <c r="H5" s="5"/>
      <c r="I5" s="5"/>
      <c r="J5" s="5"/>
      <c r="K5" s="5"/>
      <c r="L5" s="34"/>
    </row>
    <row r="6" spans="1:12" ht="14.4" x14ac:dyDescent="0.3">
      <c r="A6" s="5" t="s">
        <v>16</v>
      </c>
      <c r="B6" s="17">
        <f>I20+F29</f>
        <v>1114860</v>
      </c>
      <c r="C6" s="5"/>
      <c r="D6" s="5"/>
      <c r="E6" s="5"/>
      <c r="F6" s="5"/>
      <c r="G6" s="5"/>
      <c r="H6" s="5"/>
      <c r="I6" s="5"/>
      <c r="J6" s="5"/>
      <c r="K6" s="5"/>
      <c r="L6" s="34"/>
    </row>
    <row r="7" spans="1:12" ht="14.4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34"/>
    </row>
    <row r="8" spans="1:12" ht="14.4" x14ac:dyDescent="0.3">
      <c r="A8" s="319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</row>
    <row r="9" spans="1:12" ht="14.4" x14ac:dyDescent="0.3">
      <c r="A9" s="318" t="s">
        <v>22</v>
      </c>
      <c r="B9" s="318" t="s">
        <v>23</v>
      </c>
      <c r="C9" s="318" t="s">
        <v>24</v>
      </c>
      <c r="D9" s="318" t="s">
        <v>25</v>
      </c>
      <c r="E9" s="318" t="s">
        <v>26</v>
      </c>
      <c r="F9" s="33" t="s">
        <v>27</v>
      </c>
      <c r="G9" s="33"/>
      <c r="H9" s="33" t="s">
        <v>28</v>
      </c>
      <c r="I9" s="318" t="s">
        <v>16</v>
      </c>
      <c r="J9" s="318" t="s">
        <v>29</v>
      </c>
      <c r="K9" s="318" t="s">
        <v>30</v>
      </c>
      <c r="L9" s="318" t="s">
        <v>31</v>
      </c>
    </row>
    <row r="10" spans="1:12" ht="14.4" x14ac:dyDescent="0.3">
      <c r="A10" s="303"/>
      <c r="B10" s="303"/>
      <c r="C10" s="303"/>
      <c r="D10" s="303"/>
      <c r="E10" s="303"/>
      <c r="F10" s="33" t="s">
        <v>32</v>
      </c>
      <c r="G10" s="33" t="s">
        <v>21</v>
      </c>
      <c r="H10" s="33" t="s">
        <v>33</v>
      </c>
      <c r="I10" s="303"/>
      <c r="J10" s="303"/>
      <c r="K10" s="303"/>
      <c r="L10" s="303"/>
    </row>
    <row r="11" spans="1:12" ht="15.75" customHeight="1" x14ac:dyDescent="0.3">
      <c r="A11" s="134" t="s">
        <v>62</v>
      </c>
      <c r="B11" s="134" t="s">
        <v>46</v>
      </c>
      <c r="C11" s="134" t="s">
        <v>76</v>
      </c>
      <c r="D11" s="134" t="s">
        <v>367</v>
      </c>
      <c r="E11" s="135">
        <v>0</v>
      </c>
      <c r="F11" s="136">
        <v>0</v>
      </c>
      <c r="G11" s="21"/>
      <c r="H11" s="134"/>
      <c r="I11" s="24">
        <v>0</v>
      </c>
      <c r="J11" s="134"/>
      <c r="K11" s="134"/>
      <c r="L11" s="134"/>
    </row>
    <row r="12" spans="1:12" ht="15.75" customHeight="1" x14ac:dyDescent="0.3">
      <c r="A12" s="134"/>
      <c r="B12" s="134" t="s">
        <v>368</v>
      </c>
      <c r="C12" s="134" t="s">
        <v>76</v>
      </c>
      <c r="D12" s="134" t="s">
        <v>367</v>
      </c>
      <c r="E12" s="136">
        <v>15000</v>
      </c>
      <c r="F12" s="136">
        <v>15000</v>
      </c>
      <c r="G12" s="21">
        <v>15000</v>
      </c>
      <c r="H12" s="134"/>
      <c r="I12" s="22">
        <v>0</v>
      </c>
      <c r="J12" s="134"/>
      <c r="K12" s="134"/>
      <c r="L12" s="134"/>
    </row>
    <row r="13" spans="1:12" ht="15.75" customHeight="1" x14ac:dyDescent="0.3">
      <c r="A13" s="137" t="s">
        <v>63</v>
      </c>
      <c r="B13" s="137" t="s">
        <v>50</v>
      </c>
      <c r="C13" s="137"/>
      <c r="D13" s="137" t="s">
        <v>369</v>
      </c>
      <c r="E13" s="138">
        <v>200000</v>
      </c>
      <c r="F13" s="138">
        <v>200000</v>
      </c>
      <c r="G13" s="21">
        <v>200000</v>
      </c>
      <c r="H13" s="139"/>
      <c r="I13" s="22">
        <v>209550</v>
      </c>
      <c r="J13" s="137"/>
      <c r="K13" s="137"/>
      <c r="L13" s="137"/>
    </row>
    <row r="14" spans="1:12" ht="15.75" customHeight="1" x14ac:dyDescent="0.3">
      <c r="A14" s="137"/>
      <c r="B14" s="137" t="s">
        <v>370</v>
      </c>
      <c r="C14" s="137"/>
      <c r="D14" s="137" t="s">
        <v>371</v>
      </c>
      <c r="E14" s="138">
        <v>0</v>
      </c>
      <c r="F14" s="138">
        <v>0</v>
      </c>
      <c r="G14" s="21"/>
      <c r="H14" s="139"/>
      <c r="I14" s="22">
        <v>0</v>
      </c>
      <c r="J14" s="137"/>
      <c r="K14" s="137"/>
      <c r="L14" s="137"/>
    </row>
    <row r="15" spans="1:12" ht="15.75" customHeight="1" x14ac:dyDescent="0.3">
      <c r="A15" s="137"/>
      <c r="B15" s="137" t="s">
        <v>65</v>
      </c>
      <c r="C15" s="137"/>
      <c r="D15" s="137" t="s">
        <v>372</v>
      </c>
      <c r="E15" s="138">
        <v>0</v>
      </c>
      <c r="F15" s="138">
        <v>0</v>
      </c>
      <c r="G15" s="21"/>
      <c r="H15" s="137"/>
      <c r="I15" s="22">
        <v>0</v>
      </c>
      <c r="J15" s="137"/>
      <c r="K15" s="137"/>
      <c r="L15" s="137"/>
    </row>
    <row r="16" spans="1:12" ht="15.75" customHeight="1" x14ac:dyDescent="0.3">
      <c r="A16" s="185" t="s">
        <v>373</v>
      </c>
      <c r="B16" s="185" t="s">
        <v>46</v>
      </c>
      <c r="C16" s="185" t="s">
        <v>374</v>
      </c>
      <c r="D16" s="185" t="s">
        <v>375</v>
      </c>
      <c r="E16" s="186">
        <v>60000</v>
      </c>
      <c r="F16" s="186">
        <v>60000</v>
      </c>
      <c r="G16" s="21">
        <v>0</v>
      </c>
      <c r="H16" s="185"/>
      <c r="I16" s="187">
        <v>0</v>
      </c>
      <c r="J16" s="185"/>
      <c r="K16" s="12"/>
      <c r="L16" s="12"/>
    </row>
    <row r="17" spans="1:14" ht="15.75" customHeight="1" x14ac:dyDescent="0.3">
      <c r="A17" s="185"/>
      <c r="B17" s="185" t="s">
        <v>46</v>
      </c>
      <c r="C17" s="185" t="s">
        <v>374</v>
      </c>
      <c r="D17" s="185" t="s">
        <v>376</v>
      </c>
      <c r="E17" s="186">
        <v>100000</v>
      </c>
      <c r="F17" s="186">
        <v>100000</v>
      </c>
      <c r="G17" s="21">
        <v>0</v>
      </c>
      <c r="H17" s="188"/>
      <c r="I17" s="189">
        <v>0</v>
      </c>
      <c r="J17" s="185"/>
      <c r="K17" s="12"/>
      <c r="L17" s="12"/>
    </row>
    <row r="18" spans="1:14" ht="15.75" customHeight="1" x14ac:dyDescent="0.3">
      <c r="A18" s="12" t="s">
        <v>66</v>
      </c>
      <c r="B18" s="12" t="s">
        <v>67</v>
      </c>
      <c r="C18" s="12" t="s">
        <v>377</v>
      </c>
      <c r="D18" s="12" t="s">
        <v>378</v>
      </c>
      <c r="E18" s="13">
        <v>1200000</v>
      </c>
      <c r="F18" s="13">
        <v>900000</v>
      </c>
      <c r="G18" s="21">
        <v>900000</v>
      </c>
      <c r="H18" s="14"/>
      <c r="I18" s="22">
        <v>900000</v>
      </c>
      <c r="J18" s="12"/>
      <c r="K18" s="12"/>
      <c r="L18" s="12"/>
    </row>
    <row r="19" spans="1:14" ht="15.75" customHeight="1" x14ac:dyDescent="0.3">
      <c r="A19" s="12"/>
      <c r="B19" s="12" t="s">
        <v>68</v>
      </c>
      <c r="C19" s="12" t="s">
        <v>377</v>
      </c>
      <c r="D19" s="12" t="s">
        <v>378</v>
      </c>
      <c r="E19" s="13">
        <v>100000</v>
      </c>
      <c r="F19" s="13">
        <v>75000</v>
      </c>
      <c r="G19" s="21">
        <v>25000</v>
      </c>
      <c r="H19" s="14"/>
      <c r="I19" s="24">
        <v>0</v>
      </c>
      <c r="J19" s="12"/>
      <c r="K19" s="12"/>
      <c r="L19" s="12"/>
    </row>
    <row r="20" spans="1:14" ht="15.75" customHeight="1" x14ac:dyDescent="0.3">
      <c r="A20" s="5"/>
      <c r="B20" s="5"/>
      <c r="C20" s="5"/>
      <c r="D20" s="5"/>
      <c r="E20" s="16">
        <f>SUM(E11:E18)</f>
        <v>1575000</v>
      </c>
      <c r="F20" s="16">
        <f>SUM(F11:F19)</f>
        <v>1350000</v>
      </c>
      <c r="G20" s="16">
        <f>SUM(G11:G19)</f>
        <v>1140000</v>
      </c>
      <c r="H20" s="16">
        <f>SUM(H11:H18)</f>
        <v>0</v>
      </c>
      <c r="I20" s="17">
        <f>SUM(I11:I18)</f>
        <v>1109550</v>
      </c>
      <c r="J20" s="5"/>
      <c r="K20" s="34"/>
      <c r="L20" s="34"/>
      <c r="M20" s="23"/>
      <c r="N20" s="23"/>
    </row>
    <row r="21" spans="1:14" ht="15.75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34"/>
      <c r="M21" s="23"/>
      <c r="N21" s="23"/>
    </row>
    <row r="22" spans="1:14" ht="14.4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34"/>
      <c r="M22" s="23"/>
      <c r="N22" s="23"/>
    </row>
    <row r="23" spans="1:14" ht="14.4" x14ac:dyDescent="0.3">
      <c r="A23" s="317"/>
      <c r="B23" s="303"/>
      <c r="C23" s="303"/>
      <c r="D23" s="303"/>
      <c r="E23" s="303"/>
      <c r="F23" s="303"/>
      <c r="G23" s="303"/>
      <c r="H23" s="303"/>
      <c r="I23" s="5"/>
      <c r="J23" s="5"/>
      <c r="K23" s="5"/>
      <c r="L23" s="34"/>
      <c r="M23" s="23"/>
      <c r="N23" s="23"/>
    </row>
    <row r="24" spans="1:14" ht="14.4" x14ac:dyDescent="0.3">
      <c r="A24" s="318" t="s">
        <v>38</v>
      </c>
      <c r="B24" s="318" t="s">
        <v>39</v>
      </c>
      <c r="C24" s="318" t="s">
        <v>25</v>
      </c>
      <c r="D24" s="318" t="s">
        <v>20</v>
      </c>
      <c r="E24" s="318" t="s">
        <v>21</v>
      </c>
      <c r="F24" s="318" t="s">
        <v>16</v>
      </c>
      <c r="G24" s="318" t="s">
        <v>30</v>
      </c>
      <c r="H24" s="318" t="s">
        <v>31</v>
      </c>
      <c r="I24" s="5"/>
      <c r="J24" s="5"/>
      <c r="K24" s="5"/>
      <c r="L24" s="34"/>
      <c r="M24" s="23"/>
      <c r="N24" s="23"/>
    </row>
    <row r="25" spans="1:14" ht="14.4" x14ac:dyDescent="0.3">
      <c r="A25" s="303"/>
      <c r="B25" s="303"/>
      <c r="C25" s="303"/>
      <c r="D25" s="303"/>
      <c r="E25" s="303"/>
      <c r="F25" s="303"/>
      <c r="G25" s="303"/>
      <c r="H25" s="303"/>
      <c r="I25" s="5"/>
      <c r="J25" s="5"/>
      <c r="K25" s="5"/>
      <c r="L25" s="34"/>
      <c r="M25" s="23"/>
      <c r="N25" s="23"/>
    </row>
    <row r="26" spans="1:14" ht="14.4" x14ac:dyDescent="0.3">
      <c r="A26" s="34" t="s">
        <v>379</v>
      </c>
      <c r="B26" s="34"/>
      <c r="C26" s="34"/>
      <c r="D26" s="34">
        <v>50000</v>
      </c>
      <c r="E26" s="21">
        <v>50000</v>
      </c>
      <c r="F26" s="265">
        <v>43109</v>
      </c>
      <c r="G26" s="34"/>
      <c r="H26" s="34"/>
      <c r="I26" s="5"/>
      <c r="J26" s="5"/>
      <c r="K26" s="5"/>
      <c r="L26" s="34"/>
      <c r="M26" s="23"/>
      <c r="N26" s="23"/>
    </row>
    <row r="27" spans="1:14" ht="14.4" x14ac:dyDescent="0.3">
      <c r="A27" s="34" t="s">
        <v>71</v>
      </c>
      <c r="B27" s="34"/>
      <c r="C27" s="34"/>
      <c r="D27" s="34">
        <v>50000</v>
      </c>
      <c r="E27" s="21">
        <v>0</v>
      </c>
      <c r="F27" s="265"/>
      <c r="G27" s="34"/>
      <c r="H27" s="34"/>
      <c r="I27" s="5"/>
      <c r="J27" s="5"/>
      <c r="K27" s="5"/>
      <c r="L27" s="34"/>
      <c r="M27" s="23"/>
      <c r="N27" s="23"/>
    </row>
    <row r="28" spans="1:14" ht="14.4" x14ac:dyDescent="0.3">
      <c r="A28" s="9" t="s">
        <v>70</v>
      </c>
      <c r="B28" s="9"/>
      <c r="C28" s="9" t="s">
        <v>323</v>
      </c>
      <c r="D28" s="10">
        <v>50000</v>
      </c>
      <c r="E28" s="21">
        <v>40000</v>
      </c>
      <c r="F28" s="24">
        <v>5310</v>
      </c>
      <c r="G28" s="24"/>
      <c r="H28" s="24"/>
      <c r="I28" s="5"/>
      <c r="J28" s="5"/>
      <c r="K28" s="5"/>
      <c r="L28" s="34"/>
      <c r="M28" s="23"/>
      <c r="N28" s="23"/>
    </row>
    <row r="29" spans="1:14" ht="14.4" x14ac:dyDescent="0.3">
      <c r="A29" s="5"/>
      <c r="B29" s="5"/>
      <c r="C29" s="5"/>
      <c r="D29" s="16">
        <f>SUM(D26:D28)</f>
        <v>150000</v>
      </c>
      <c r="E29" s="16">
        <f>SUM(E26:E28)</f>
        <v>90000</v>
      </c>
      <c r="F29" s="17">
        <f>SUM(F28:F28)</f>
        <v>5310</v>
      </c>
      <c r="G29" s="34"/>
      <c r="H29" s="34"/>
      <c r="I29" s="5"/>
      <c r="J29" s="5"/>
      <c r="K29" s="5"/>
      <c r="L29" s="34"/>
      <c r="M29" s="23"/>
      <c r="N29" s="23"/>
    </row>
  </sheetData>
  <mergeCells count="19">
    <mergeCell ref="J9:J10"/>
    <mergeCell ref="I9:I10"/>
    <mergeCell ref="L9:L10"/>
    <mergeCell ref="K9:K10"/>
    <mergeCell ref="A8:L8"/>
    <mergeCell ref="B9:B10"/>
    <mergeCell ref="A9:A10"/>
    <mergeCell ref="C9:C10"/>
    <mergeCell ref="D9:D10"/>
    <mergeCell ref="E9:E10"/>
    <mergeCell ref="E24:E25"/>
    <mergeCell ref="F24:F25"/>
    <mergeCell ref="G24:G25"/>
    <mergeCell ref="H24:H25"/>
    <mergeCell ref="A23:H23"/>
    <mergeCell ref="A24:A25"/>
    <mergeCell ref="B24:B25"/>
    <mergeCell ref="C24:C25"/>
    <mergeCell ref="D24:D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0"/>
  <sheetViews>
    <sheetView tabSelected="1" workbookViewId="0">
      <selection activeCell="I16" sqref="I16"/>
    </sheetView>
  </sheetViews>
  <sheetFormatPr defaultColWidth="14.44140625" defaultRowHeight="15.75" customHeight="1" x14ac:dyDescent="0.25"/>
  <cols>
    <col min="1" max="1" width="32.88671875" customWidth="1"/>
    <col min="2" max="2" width="20.5546875" customWidth="1"/>
    <col min="4" max="4" width="19.5546875" bestFit="1" customWidth="1"/>
    <col min="5" max="5" width="20.33203125" bestFit="1" customWidth="1"/>
  </cols>
  <sheetData>
    <row r="1" spans="1:26" ht="15.75" customHeight="1" x14ac:dyDescent="0.3">
      <c r="A1" s="145" t="s">
        <v>17</v>
      </c>
      <c r="B1" s="145" t="s">
        <v>10</v>
      </c>
      <c r="C1" s="145"/>
      <c r="D1" s="145"/>
      <c r="E1" s="145"/>
      <c r="F1" s="145"/>
      <c r="G1" s="145"/>
      <c r="H1" s="145"/>
      <c r="I1" s="145"/>
      <c r="J1" s="145"/>
      <c r="K1" s="145"/>
      <c r="L1" s="147"/>
    </row>
    <row r="2" spans="1:26" ht="15.75" customHeight="1" x14ac:dyDescent="0.3">
      <c r="A2" s="145" t="s">
        <v>18</v>
      </c>
      <c r="B2" s="145" t="s">
        <v>88</v>
      </c>
      <c r="C2" s="145"/>
      <c r="D2" s="145"/>
      <c r="E2" s="145"/>
      <c r="F2" s="145"/>
      <c r="G2" s="145"/>
      <c r="H2" s="145"/>
      <c r="I2" s="145"/>
      <c r="J2" s="145"/>
      <c r="K2" s="145"/>
      <c r="L2" s="147"/>
    </row>
    <row r="3" spans="1:26" ht="15.75" customHeight="1" x14ac:dyDescent="0.3">
      <c r="A3" s="145" t="s">
        <v>19</v>
      </c>
      <c r="B3" s="145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7"/>
    </row>
    <row r="4" spans="1:26" ht="15.75" customHeight="1" x14ac:dyDescent="0.3">
      <c r="A4" s="145" t="s">
        <v>20</v>
      </c>
      <c r="B4" s="149">
        <f>F16+D30</f>
        <v>1349000</v>
      </c>
      <c r="C4" s="145"/>
      <c r="D4" s="145"/>
      <c r="E4" s="145"/>
      <c r="F4" s="145"/>
      <c r="G4" s="145"/>
      <c r="H4" s="145"/>
      <c r="I4" s="145"/>
      <c r="J4" s="145"/>
      <c r="K4" s="145"/>
      <c r="L4" s="147"/>
    </row>
    <row r="5" spans="1:26" ht="15.75" customHeight="1" x14ac:dyDescent="0.3">
      <c r="A5" s="145" t="s">
        <v>21</v>
      </c>
      <c r="B5" s="11">
        <f>G16+E30</f>
        <v>1229000</v>
      </c>
      <c r="C5" s="145"/>
      <c r="D5" s="145"/>
      <c r="E5" s="145"/>
      <c r="F5" s="145"/>
      <c r="G5" s="145"/>
      <c r="H5" s="145"/>
      <c r="I5" s="145"/>
      <c r="J5" s="145"/>
      <c r="K5" s="145"/>
      <c r="L5" s="147"/>
    </row>
    <row r="6" spans="1:26" ht="15.75" customHeight="1" x14ac:dyDescent="0.3">
      <c r="A6" s="145" t="s">
        <v>16</v>
      </c>
      <c r="B6" s="149">
        <f>I16+F30</f>
        <v>949000</v>
      </c>
      <c r="C6" s="145"/>
      <c r="D6" s="145"/>
      <c r="E6" s="145"/>
      <c r="F6" s="145"/>
      <c r="G6" s="145"/>
      <c r="H6" s="145"/>
      <c r="I6" s="145"/>
      <c r="J6" s="145"/>
      <c r="K6" s="145"/>
      <c r="L6" s="147"/>
    </row>
    <row r="7" spans="1:26" ht="15.75" customHeight="1" x14ac:dyDescent="0.3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7"/>
    </row>
    <row r="8" spans="1:26" ht="15.75" customHeight="1" x14ac:dyDescent="0.3">
      <c r="A8" s="324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</row>
    <row r="9" spans="1:26" ht="15.75" customHeight="1" x14ac:dyDescent="0.3">
      <c r="A9" s="322" t="s">
        <v>22</v>
      </c>
      <c r="B9" s="322" t="s">
        <v>23</v>
      </c>
      <c r="C9" s="322" t="s">
        <v>24</v>
      </c>
      <c r="D9" s="322" t="s">
        <v>25</v>
      </c>
      <c r="E9" s="322" t="s">
        <v>26</v>
      </c>
      <c r="F9" s="150" t="s">
        <v>27</v>
      </c>
      <c r="G9" s="150"/>
      <c r="H9" s="150" t="s">
        <v>28</v>
      </c>
      <c r="I9" s="322" t="s">
        <v>16</v>
      </c>
      <c r="J9" s="326" t="s">
        <v>29</v>
      </c>
      <c r="K9" s="322" t="s">
        <v>30</v>
      </c>
      <c r="L9" s="322" t="s">
        <v>31</v>
      </c>
    </row>
    <row r="10" spans="1:26" ht="15.75" customHeight="1" x14ac:dyDescent="0.3">
      <c r="A10" s="323"/>
      <c r="B10" s="323"/>
      <c r="C10" s="323"/>
      <c r="D10" s="323"/>
      <c r="E10" s="323"/>
      <c r="F10" s="150" t="s">
        <v>32</v>
      </c>
      <c r="G10" s="150" t="s">
        <v>21</v>
      </c>
      <c r="H10" s="150" t="s">
        <v>33</v>
      </c>
      <c r="I10" s="323"/>
      <c r="J10" s="303"/>
      <c r="K10" s="323"/>
      <c r="L10" s="323"/>
    </row>
    <row r="11" spans="1:26" ht="15.75" customHeight="1" x14ac:dyDescent="0.3">
      <c r="A11" s="26" t="s">
        <v>89</v>
      </c>
      <c r="B11" s="26" t="s">
        <v>90</v>
      </c>
      <c r="C11" s="26" t="s">
        <v>107</v>
      </c>
      <c r="D11" s="26" t="s">
        <v>380</v>
      </c>
      <c r="E11" s="152">
        <v>700000</v>
      </c>
      <c r="F11" s="27">
        <v>420000</v>
      </c>
      <c r="G11" s="153">
        <v>420000</v>
      </c>
      <c r="H11" s="26">
        <v>172000</v>
      </c>
      <c r="I11" s="285">
        <v>420000</v>
      </c>
      <c r="J11" s="151"/>
      <c r="K11" s="190" t="s">
        <v>91</v>
      </c>
      <c r="L11" s="151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5.75" customHeight="1" x14ac:dyDescent="0.3">
      <c r="A12" s="191" t="s">
        <v>381</v>
      </c>
      <c r="B12" s="192" t="s">
        <v>45</v>
      </c>
      <c r="C12" s="191" t="s">
        <v>382</v>
      </c>
      <c r="D12" s="191" t="s">
        <v>383</v>
      </c>
      <c r="E12" s="193">
        <v>110000</v>
      </c>
      <c r="F12" s="193">
        <v>110000</v>
      </c>
      <c r="G12" s="153">
        <v>110000</v>
      </c>
      <c r="H12" s="192"/>
      <c r="I12" s="285">
        <v>107042</v>
      </c>
      <c r="J12" s="192"/>
      <c r="K12" s="194" t="s">
        <v>92</v>
      </c>
      <c r="L12" s="192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5.75" customHeight="1" x14ac:dyDescent="0.3">
      <c r="A13" s="26" t="s">
        <v>384</v>
      </c>
      <c r="B13" s="26" t="s">
        <v>34</v>
      </c>
      <c r="C13" s="26" t="s">
        <v>385</v>
      </c>
      <c r="D13" s="26" t="s">
        <v>386</v>
      </c>
      <c r="E13" s="27">
        <v>30000</v>
      </c>
      <c r="F13" s="27">
        <v>30000</v>
      </c>
      <c r="G13" s="153">
        <v>30000</v>
      </c>
      <c r="H13" s="151"/>
      <c r="I13" s="285">
        <v>59000</v>
      </c>
      <c r="J13" s="151"/>
      <c r="K13" s="190" t="s">
        <v>387</v>
      </c>
      <c r="L13" s="15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72" x14ac:dyDescent="0.3">
      <c r="A14" s="28" t="s">
        <v>93</v>
      </c>
      <c r="B14" s="28" t="s">
        <v>46</v>
      </c>
      <c r="C14" s="28" t="s">
        <v>388</v>
      </c>
      <c r="D14" s="28" t="s">
        <v>389</v>
      </c>
      <c r="E14" s="29">
        <v>51000</v>
      </c>
      <c r="F14" s="29">
        <v>29000</v>
      </c>
      <c r="G14" s="153">
        <v>29000</v>
      </c>
      <c r="H14" s="156"/>
      <c r="I14" s="273">
        <v>0</v>
      </c>
      <c r="J14" s="157"/>
      <c r="K14" s="195" t="s">
        <v>94</v>
      </c>
      <c r="L14" s="157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00.8" x14ac:dyDescent="0.3">
      <c r="A15" s="26" t="s">
        <v>390</v>
      </c>
      <c r="B15" s="26" t="s">
        <v>34</v>
      </c>
      <c r="C15" s="26" t="s">
        <v>391</v>
      </c>
      <c r="D15" s="26" t="s">
        <v>392</v>
      </c>
      <c r="E15" s="27">
        <v>300000</v>
      </c>
      <c r="F15" s="27">
        <v>300000</v>
      </c>
      <c r="G15" s="153">
        <v>300000</v>
      </c>
      <c r="H15" s="151"/>
      <c r="I15" s="285">
        <v>323700</v>
      </c>
      <c r="J15" s="151"/>
      <c r="K15" s="196" t="s">
        <v>393</v>
      </c>
      <c r="L15" s="151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4.4" x14ac:dyDescent="0.3">
      <c r="A16" s="145"/>
      <c r="B16" s="145"/>
      <c r="C16" s="145"/>
      <c r="D16" s="145"/>
      <c r="E16" s="159">
        <f>SUM(E11:E15)</f>
        <v>1191000</v>
      </c>
      <c r="F16" s="159">
        <f>SUM(F11:F15)</f>
        <v>889000</v>
      </c>
      <c r="G16" s="159">
        <f>SUM(G11:G15)</f>
        <v>889000</v>
      </c>
      <c r="H16" s="159">
        <f>SUM(H11:H15)</f>
        <v>172000</v>
      </c>
      <c r="I16" s="149">
        <f>SUM(I11:I15)</f>
        <v>909742</v>
      </c>
      <c r="J16" s="145"/>
      <c r="K16" s="147"/>
      <c r="L16" s="147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4.4" x14ac:dyDescent="0.3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7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4.4" x14ac:dyDescent="0.3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7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4.4" x14ac:dyDescent="0.3">
      <c r="A19" s="325"/>
      <c r="B19" s="323"/>
      <c r="C19" s="323"/>
      <c r="D19" s="323"/>
      <c r="E19" s="323"/>
      <c r="F19" s="323"/>
      <c r="G19" s="323"/>
      <c r="H19" s="323"/>
      <c r="I19" s="145"/>
      <c r="J19" s="145"/>
      <c r="K19" s="145"/>
      <c r="L19" s="147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4.4" x14ac:dyDescent="0.3">
      <c r="A20" s="322" t="s">
        <v>38</v>
      </c>
      <c r="B20" s="322" t="s">
        <v>39</v>
      </c>
      <c r="C20" s="322" t="s">
        <v>25</v>
      </c>
      <c r="D20" s="322" t="s">
        <v>20</v>
      </c>
      <c r="E20" s="322" t="s">
        <v>21</v>
      </c>
      <c r="F20" s="322" t="s">
        <v>16</v>
      </c>
      <c r="G20" s="322" t="s">
        <v>30</v>
      </c>
      <c r="H20" s="322" t="s">
        <v>31</v>
      </c>
      <c r="I20" s="145"/>
      <c r="J20" s="145"/>
      <c r="K20" s="145"/>
      <c r="L20" s="147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4.4" x14ac:dyDescent="0.3">
      <c r="A21" s="323"/>
      <c r="B21" s="323"/>
      <c r="C21" s="323"/>
      <c r="D21" s="323"/>
      <c r="E21" s="323"/>
      <c r="F21" s="323"/>
      <c r="G21" s="323"/>
      <c r="H21" s="323"/>
      <c r="I21" s="145"/>
      <c r="J21" s="145"/>
      <c r="K21" s="145"/>
      <c r="L21" s="14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66.599999999999994" x14ac:dyDescent="0.3">
      <c r="A22" s="197" t="s">
        <v>394</v>
      </c>
      <c r="B22" s="198" t="s">
        <v>395</v>
      </c>
      <c r="C22" s="197" t="s">
        <v>396</v>
      </c>
      <c r="D22" s="197">
        <v>100000</v>
      </c>
      <c r="E22" s="160">
        <v>100000</v>
      </c>
      <c r="F22" s="149"/>
      <c r="G22" s="145" t="s">
        <v>95</v>
      </c>
      <c r="H22" s="145" t="s">
        <v>397</v>
      </c>
      <c r="I22" s="145"/>
      <c r="J22" s="145"/>
      <c r="K22" s="145"/>
      <c r="L22" s="147"/>
      <c r="M22" s="23"/>
      <c r="N22" s="23"/>
    </row>
    <row r="23" spans="1:26" ht="14.4" x14ac:dyDescent="0.3">
      <c r="A23" s="199" t="s">
        <v>398</v>
      </c>
      <c r="B23" s="200" t="s">
        <v>399</v>
      </c>
      <c r="C23" s="199" t="s">
        <v>400</v>
      </c>
      <c r="D23" s="201">
        <v>100000</v>
      </c>
      <c r="E23" s="160">
        <v>100000</v>
      </c>
      <c r="F23" s="149"/>
      <c r="G23" s="145" t="s">
        <v>95</v>
      </c>
      <c r="H23" s="145" t="s">
        <v>397</v>
      </c>
      <c r="I23" s="145"/>
      <c r="J23" s="145"/>
      <c r="K23" s="145"/>
      <c r="L23" s="147"/>
      <c r="M23" s="23"/>
      <c r="N23" s="23"/>
    </row>
    <row r="24" spans="1:26" ht="43.2" x14ac:dyDescent="0.3">
      <c r="A24" s="202" t="s">
        <v>401</v>
      </c>
      <c r="B24" s="203" t="s">
        <v>402</v>
      </c>
      <c r="C24" s="202" t="s">
        <v>311</v>
      </c>
      <c r="D24" s="204">
        <v>100000</v>
      </c>
      <c r="E24" s="160">
        <v>80000</v>
      </c>
      <c r="F24" s="149"/>
      <c r="G24" s="145" t="s">
        <v>95</v>
      </c>
      <c r="H24" s="145" t="s">
        <v>403</v>
      </c>
      <c r="I24" s="145"/>
      <c r="J24" s="145"/>
      <c r="K24" s="145"/>
      <c r="L24" s="147"/>
      <c r="M24" s="23"/>
      <c r="N24" s="23"/>
    </row>
    <row r="25" spans="1:26" ht="100.8" x14ac:dyDescent="0.3">
      <c r="A25" s="199" t="s">
        <v>404</v>
      </c>
      <c r="B25" s="200" t="s">
        <v>405</v>
      </c>
      <c r="C25" s="199" t="s">
        <v>311</v>
      </c>
      <c r="D25" s="201">
        <v>50000</v>
      </c>
      <c r="E25" s="160">
        <v>0</v>
      </c>
      <c r="F25" s="149"/>
      <c r="G25" s="145" t="s">
        <v>95</v>
      </c>
      <c r="H25" s="145" t="s">
        <v>406</v>
      </c>
      <c r="I25" s="145"/>
      <c r="J25" s="145"/>
      <c r="K25" s="145"/>
      <c r="L25" s="147"/>
      <c r="M25" s="23"/>
      <c r="N25" s="23"/>
    </row>
    <row r="26" spans="1:26" ht="72" x14ac:dyDescent="0.3">
      <c r="A26" s="202" t="s">
        <v>407</v>
      </c>
      <c r="B26" s="203" t="s">
        <v>408</v>
      </c>
      <c r="C26" s="202" t="s">
        <v>317</v>
      </c>
      <c r="D26" s="204">
        <v>50000</v>
      </c>
      <c r="E26" s="160">
        <v>0</v>
      </c>
      <c r="F26" s="149"/>
      <c r="G26" s="145" t="s">
        <v>95</v>
      </c>
      <c r="H26" s="145" t="s">
        <v>96</v>
      </c>
      <c r="I26" s="145"/>
      <c r="J26" s="145"/>
      <c r="K26" s="145"/>
      <c r="L26" s="147"/>
      <c r="M26" s="23"/>
      <c r="N26" s="23"/>
    </row>
    <row r="27" spans="1:26" ht="14.4" x14ac:dyDescent="0.3">
      <c r="A27" s="205" t="s">
        <v>40</v>
      </c>
      <c r="B27" s="200" t="s">
        <v>399</v>
      </c>
      <c r="C27" s="199" t="s">
        <v>311</v>
      </c>
      <c r="D27" s="201">
        <v>30000</v>
      </c>
      <c r="E27" s="160">
        <v>30000</v>
      </c>
      <c r="F27" s="265">
        <v>39258</v>
      </c>
      <c r="G27" s="145"/>
      <c r="H27" s="145"/>
      <c r="I27" s="145"/>
      <c r="J27" s="145"/>
      <c r="K27" s="145"/>
      <c r="L27" s="147"/>
      <c r="M27" s="23"/>
      <c r="N27" s="23"/>
    </row>
    <row r="28" spans="1:26" ht="14.4" x14ac:dyDescent="0.3">
      <c r="A28" s="202" t="s">
        <v>98</v>
      </c>
      <c r="B28" s="203" t="s">
        <v>399</v>
      </c>
      <c r="C28" s="202" t="s">
        <v>311</v>
      </c>
      <c r="D28" s="204">
        <v>10000</v>
      </c>
      <c r="E28" s="160">
        <v>10000</v>
      </c>
      <c r="F28" s="149">
        <v>0</v>
      </c>
      <c r="G28" s="145"/>
      <c r="H28" s="145"/>
      <c r="I28" s="145"/>
      <c r="J28" s="145"/>
      <c r="K28" s="145"/>
      <c r="L28" s="147"/>
      <c r="M28" s="23"/>
      <c r="N28" s="23"/>
    </row>
    <row r="29" spans="1:26" ht="14.4" x14ac:dyDescent="0.3">
      <c r="A29" s="199" t="s">
        <v>37</v>
      </c>
      <c r="B29" s="200" t="s">
        <v>399</v>
      </c>
      <c r="C29" s="199" t="s">
        <v>409</v>
      </c>
      <c r="D29" s="201">
        <v>20000</v>
      </c>
      <c r="E29" s="160">
        <v>20000</v>
      </c>
      <c r="F29" s="149">
        <v>0</v>
      </c>
      <c r="G29" s="145" t="s">
        <v>37</v>
      </c>
      <c r="H29" s="145"/>
      <c r="I29" s="145"/>
      <c r="J29" s="145"/>
      <c r="K29" s="145"/>
      <c r="L29" s="147"/>
      <c r="M29" s="23"/>
      <c r="N29" s="23"/>
    </row>
    <row r="30" spans="1:26" ht="14.4" x14ac:dyDescent="0.3">
      <c r="A30" s="145"/>
      <c r="B30" s="145"/>
      <c r="C30" s="145"/>
      <c r="D30" s="159">
        <f>SUM(D22:D29)</f>
        <v>460000</v>
      </c>
      <c r="E30" s="159">
        <f>SUM(E22:E29)</f>
        <v>340000</v>
      </c>
      <c r="F30" s="149">
        <f>SUM(F22:F29)</f>
        <v>39258</v>
      </c>
      <c r="G30" s="145"/>
      <c r="H30" s="145"/>
      <c r="I30" s="145"/>
      <c r="J30" s="145"/>
      <c r="K30" s="145"/>
      <c r="L30" s="147"/>
      <c r="M30" s="23"/>
      <c r="N30" s="23"/>
    </row>
  </sheetData>
  <mergeCells count="19">
    <mergeCell ref="J9:J10"/>
    <mergeCell ref="I9:I10"/>
    <mergeCell ref="L9:L10"/>
    <mergeCell ref="K9:K10"/>
    <mergeCell ref="A8:L8"/>
    <mergeCell ref="B9:B10"/>
    <mergeCell ref="A9:A10"/>
    <mergeCell ref="C9:C10"/>
    <mergeCell ref="D9:D10"/>
    <mergeCell ref="E9:E10"/>
    <mergeCell ref="A19:H19"/>
    <mergeCell ref="A20:A21"/>
    <mergeCell ref="B20:B21"/>
    <mergeCell ref="C20:C21"/>
    <mergeCell ref="D20:D21"/>
    <mergeCell ref="E20:E21"/>
    <mergeCell ref="F20:F21"/>
    <mergeCell ref="G20:G21"/>
    <mergeCell ref="H20:H21"/>
  </mergeCells>
  <hyperlinks>
    <hyperlink ref="L17" r:id="rId1" display="http://sagt16.csc.liv.ac.uk/registration.php"/>
    <hyperlink ref="L18" r:id="rId2" display="http://www.lamsade.dauphine.fr/sing13/"/>
    <hyperlink ref="L19" r:id="rId3" display="http://www.bolyai.hu/opkutkonferencia2017_1felh.pdf"/>
    <hyperlink ref="L20" r:id="rId4" display="http://www.pg2017.org/en/registration-accommodation/registration"/>
    <hyperlink ref="L21" r:id="rId5" display="http://congress.cimne.com/particles2017/frontal/Fees.asp"/>
  </hyperlinks>
  <pageMargins left="0.7" right="0.7" top="0.75" bottom="0.75" header="0.3" footer="0.3"/>
  <pageSetup paperSize="9" orientation="portrait" r:id="rId6"/>
  <legacy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I12" sqref="I12"/>
    </sheetView>
  </sheetViews>
  <sheetFormatPr defaultColWidth="14.44140625" defaultRowHeight="15.75" customHeight="1" x14ac:dyDescent="0.25"/>
  <cols>
    <col min="1" max="1" width="21.44140625" customWidth="1"/>
  </cols>
  <sheetData>
    <row r="1" spans="1:12" ht="14.4" x14ac:dyDescent="0.3">
      <c r="A1" s="5" t="s">
        <v>17</v>
      </c>
      <c r="B1" s="18" t="s">
        <v>410</v>
      </c>
      <c r="C1" s="5"/>
      <c r="D1" s="5" t="s">
        <v>438</v>
      </c>
      <c r="F1" s="5"/>
      <c r="G1" s="5"/>
      <c r="H1" s="5"/>
      <c r="I1" s="5"/>
      <c r="J1" s="5"/>
      <c r="K1" s="5"/>
      <c r="L1" s="34"/>
    </row>
    <row r="2" spans="1:12" ht="14.4" x14ac:dyDescent="0.3">
      <c r="A2" s="5" t="s">
        <v>18</v>
      </c>
      <c r="B2" s="18" t="s">
        <v>411</v>
      </c>
      <c r="C2" s="5"/>
      <c r="D2" s="215">
        <v>238092</v>
      </c>
      <c r="E2" s="5"/>
      <c r="F2" s="5"/>
      <c r="G2" s="5"/>
      <c r="H2" s="5"/>
      <c r="I2" s="5"/>
      <c r="J2" s="5"/>
      <c r="K2" s="5"/>
      <c r="L2" s="34"/>
    </row>
    <row r="3" spans="1:12" ht="14.4" x14ac:dyDescent="0.3">
      <c r="A3" s="5" t="s">
        <v>19</v>
      </c>
      <c r="B3" s="19" t="s">
        <v>412</v>
      </c>
      <c r="C3" s="5"/>
      <c r="D3" s="5"/>
      <c r="E3" s="5"/>
      <c r="F3" s="5"/>
      <c r="G3" s="5"/>
      <c r="H3" s="5"/>
      <c r="I3" s="5"/>
      <c r="J3" s="5"/>
      <c r="K3" s="5"/>
      <c r="L3" s="34"/>
    </row>
    <row r="4" spans="1:12" ht="14.4" x14ac:dyDescent="0.3">
      <c r="A4" s="5" t="s">
        <v>20</v>
      </c>
      <c r="B4" s="11">
        <f>F23+D31</f>
        <v>1496000</v>
      </c>
      <c r="C4" s="5"/>
      <c r="D4" s="5"/>
      <c r="E4" s="5"/>
      <c r="F4" s="5"/>
      <c r="G4" s="5"/>
      <c r="H4" s="5"/>
      <c r="I4" s="5"/>
      <c r="J4" s="5"/>
      <c r="K4" s="5"/>
      <c r="L4" s="34"/>
    </row>
    <row r="5" spans="1:12" ht="14.4" x14ac:dyDescent="0.3">
      <c r="A5" s="5" t="s">
        <v>21</v>
      </c>
      <c r="B5" s="11">
        <f>G23+E31</f>
        <v>1040000</v>
      </c>
      <c r="C5" s="5"/>
      <c r="D5" s="5"/>
      <c r="E5" s="5"/>
      <c r="F5" s="5"/>
      <c r="G5" s="5"/>
      <c r="H5" s="5"/>
      <c r="I5" s="5"/>
      <c r="J5" s="5"/>
      <c r="K5" s="5"/>
      <c r="L5" s="34"/>
    </row>
    <row r="6" spans="1:12" ht="14.4" x14ac:dyDescent="0.3">
      <c r="A6" s="5" t="s">
        <v>16</v>
      </c>
      <c r="B6" s="17">
        <f>I23+F31</f>
        <v>1011420</v>
      </c>
      <c r="C6" s="5"/>
      <c r="D6" s="5"/>
      <c r="E6" s="5"/>
      <c r="F6" s="5"/>
      <c r="G6" s="5"/>
      <c r="H6" s="5"/>
      <c r="I6" s="5"/>
      <c r="J6" s="5"/>
      <c r="K6" s="5"/>
      <c r="L6" s="34"/>
    </row>
    <row r="7" spans="1:12" ht="14.4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34"/>
    </row>
    <row r="8" spans="1:12" ht="14.4" x14ac:dyDescent="0.3">
      <c r="A8" s="319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</row>
    <row r="9" spans="1:12" ht="14.4" x14ac:dyDescent="0.3">
      <c r="A9" s="318" t="s">
        <v>22</v>
      </c>
      <c r="B9" s="318" t="s">
        <v>23</v>
      </c>
      <c r="C9" s="318" t="s">
        <v>24</v>
      </c>
      <c r="D9" s="318" t="s">
        <v>25</v>
      </c>
      <c r="E9" s="318" t="s">
        <v>26</v>
      </c>
      <c r="F9" s="33" t="s">
        <v>27</v>
      </c>
      <c r="G9" s="33"/>
      <c r="H9" s="33" t="s">
        <v>28</v>
      </c>
      <c r="I9" s="318" t="s">
        <v>16</v>
      </c>
      <c r="J9" s="318" t="s">
        <v>29</v>
      </c>
      <c r="K9" s="318" t="s">
        <v>30</v>
      </c>
      <c r="L9" s="318" t="s">
        <v>31</v>
      </c>
    </row>
    <row r="10" spans="1:12" ht="14.4" x14ac:dyDescent="0.3">
      <c r="A10" s="303"/>
      <c r="B10" s="303"/>
      <c r="C10" s="303"/>
      <c r="D10" s="303"/>
      <c r="E10" s="303"/>
      <c r="F10" s="33" t="s">
        <v>32</v>
      </c>
      <c r="G10" s="33" t="s">
        <v>21</v>
      </c>
      <c r="H10" s="33" t="s">
        <v>33</v>
      </c>
      <c r="I10" s="303"/>
      <c r="J10" s="303"/>
      <c r="K10" s="303"/>
      <c r="L10" s="303"/>
    </row>
    <row r="11" spans="1:12" ht="15.75" customHeight="1" x14ac:dyDescent="0.3">
      <c r="A11" s="134" t="s">
        <v>413</v>
      </c>
      <c r="B11" s="134" t="s">
        <v>45</v>
      </c>
      <c r="C11" s="134" t="s">
        <v>64</v>
      </c>
      <c r="D11" s="206">
        <v>43224</v>
      </c>
      <c r="E11" s="136">
        <v>300000</v>
      </c>
      <c r="F11" s="136">
        <v>300000</v>
      </c>
      <c r="G11" s="218">
        <v>280000</v>
      </c>
      <c r="H11" s="134">
        <v>0</v>
      </c>
      <c r="I11" s="22">
        <v>281420</v>
      </c>
      <c r="J11" s="134"/>
      <c r="K11" s="134"/>
      <c r="L11" s="134"/>
    </row>
    <row r="12" spans="1:12" ht="15.75" customHeight="1" x14ac:dyDescent="0.3">
      <c r="A12" s="134" t="s">
        <v>414</v>
      </c>
      <c r="B12" s="134" t="s">
        <v>34</v>
      </c>
      <c r="C12" s="134" t="s">
        <v>415</v>
      </c>
      <c r="D12" s="134" t="s">
        <v>416</v>
      </c>
      <c r="E12" s="136">
        <v>202500</v>
      </c>
      <c r="F12" s="136">
        <v>202500</v>
      </c>
      <c r="G12" s="218">
        <v>202500</v>
      </c>
      <c r="H12" s="134">
        <v>0</v>
      </c>
      <c r="I12" s="22">
        <v>550000</v>
      </c>
      <c r="J12" s="134"/>
      <c r="K12" s="134"/>
      <c r="L12" s="134"/>
    </row>
    <row r="13" spans="1:12" ht="15.75" customHeight="1" x14ac:dyDescent="0.3">
      <c r="A13" s="134" t="s">
        <v>417</v>
      </c>
      <c r="B13" s="134" t="s">
        <v>34</v>
      </c>
      <c r="C13" s="134" t="s">
        <v>415</v>
      </c>
      <c r="D13" s="134" t="s">
        <v>418</v>
      </c>
      <c r="E13" s="136">
        <v>202500</v>
      </c>
      <c r="F13" s="136">
        <v>202500</v>
      </c>
      <c r="G13" s="218">
        <v>202500</v>
      </c>
      <c r="H13" s="134">
        <v>0</v>
      </c>
      <c r="I13" s="22">
        <v>0</v>
      </c>
      <c r="J13" s="134"/>
      <c r="K13" s="134"/>
      <c r="L13" s="134" t="s">
        <v>463</v>
      </c>
    </row>
    <row r="14" spans="1:12" ht="15.75" customHeight="1" x14ac:dyDescent="0.3">
      <c r="A14" s="134" t="s">
        <v>419</v>
      </c>
      <c r="B14" s="134" t="s">
        <v>420</v>
      </c>
      <c r="C14" s="134" t="s">
        <v>421</v>
      </c>
      <c r="D14" s="134" t="s">
        <v>345</v>
      </c>
      <c r="E14" s="136">
        <v>125000</v>
      </c>
      <c r="F14" s="136">
        <v>125000</v>
      </c>
      <c r="G14" s="218">
        <v>125000</v>
      </c>
      <c r="H14" s="134">
        <v>0</v>
      </c>
      <c r="I14" s="22">
        <v>0</v>
      </c>
      <c r="J14" s="134"/>
      <c r="K14" s="134"/>
      <c r="L14" s="134"/>
    </row>
    <row r="15" spans="1:12" ht="15.75" customHeight="1" x14ac:dyDescent="0.3">
      <c r="A15" s="134" t="s">
        <v>422</v>
      </c>
      <c r="B15" s="134" t="s">
        <v>420</v>
      </c>
      <c r="C15" s="134" t="s">
        <v>252</v>
      </c>
      <c r="D15" s="134" t="s">
        <v>337</v>
      </c>
      <c r="E15" s="136">
        <v>100000</v>
      </c>
      <c r="F15" s="136">
        <v>100000</v>
      </c>
      <c r="G15" s="218">
        <v>0</v>
      </c>
      <c r="H15" s="134">
        <v>0</v>
      </c>
      <c r="I15" s="22"/>
      <c r="J15" s="134"/>
      <c r="K15" s="134"/>
      <c r="L15" s="134"/>
    </row>
    <row r="16" spans="1:12" ht="15.75" customHeight="1" x14ac:dyDescent="0.3">
      <c r="A16" s="137" t="s">
        <v>423</v>
      </c>
      <c r="B16" s="137" t="s">
        <v>36</v>
      </c>
      <c r="C16" s="137" t="s">
        <v>99</v>
      </c>
      <c r="D16" s="137" t="s">
        <v>424</v>
      </c>
      <c r="E16" s="138">
        <v>120000</v>
      </c>
      <c r="F16" s="138">
        <v>120000</v>
      </c>
      <c r="G16" s="218">
        <v>120000</v>
      </c>
      <c r="H16" s="139">
        <v>0</v>
      </c>
      <c r="I16" s="22">
        <v>120000</v>
      </c>
      <c r="J16" s="137"/>
      <c r="K16" s="137"/>
      <c r="L16" s="137"/>
    </row>
    <row r="17" spans="1:14" ht="15.75" customHeight="1" x14ac:dyDescent="0.3">
      <c r="A17" s="137" t="s">
        <v>425</v>
      </c>
      <c r="B17" s="137" t="s">
        <v>36</v>
      </c>
      <c r="C17" s="137" t="s">
        <v>426</v>
      </c>
      <c r="D17" s="137" t="s">
        <v>110</v>
      </c>
      <c r="E17" s="138">
        <v>50000</v>
      </c>
      <c r="F17" s="138">
        <v>50000</v>
      </c>
      <c r="G17" s="218">
        <v>50000</v>
      </c>
      <c r="H17" s="137">
        <v>0</v>
      </c>
      <c r="I17" s="22">
        <v>60000</v>
      </c>
      <c r="J17" s="137"/>
      <c r="K17" s="137"/>
      <c r="L17" s="137"/>
    </row>
    <row r="18" spans="1:14" ht="15.75" customHeight="1" x14ac:dyDescent="0.3">
      <c r="A18" s="12" t="s">
        <v>427</v>
      </c>
      <c r="B18" s="12" t="s">
        <v>45</v>
      </c>
      <c r="C18" s="12" t="s">
        <v>64</v>
      </c>
      <c r="D18" s="12" t="s">
        <v>345</v>
      </c>
      <c r="E18" s="13">
        <v>30000</v>
      </c>
      <c r="F18" s="13">
        <v>30000</v>
      </c>
      <c r="G18" s="218"/>
      <c r="H18" s="12">
        <v>0</v>
      </c>
      <c r="I18" s="24"/>
      <c r="J18" s="12"/>
      <c r="K18" s="12"/>
      <c r="L18" s="12"/>
    </row>
    <row r="19" spans="1:14" ht="15.75" customHeight="1" x14ac:dyDescent="0.3">
      <c r="A19" s="12" t="s">
        <v>428</v>
      </c>
      <c r="B19" s="12" t="s">
        <v>35</v>
      </c>
      <c r="C19" s="12" t="s">
        <v>429</v>
      </c>
      <c r="D19" s="12" t="s">
        <v>110</v>
      </c>
      <c r="E19" s="13">
        <v>150000</v>
      </c>
      <c r="F19" s="13">
        <v>150000</v>
      </c>
      <c r="G19" s="218"/>
      <c r="H19" s="14">
        <v>0</v>
      </c>
      <c r="I19" s="22"/>
      <c r="J19" s="12"/>
      <c r="K19" s="12"/>
      <c r="L19" s="12"/>
    </row>
    <row r="20" spans="1:14" ht="15.75" customHeight="1" x14ac:dyDescent="0.3">
      <c r="A20" s="12" t="s">
        <v>430</v>
      </c>
      <c r="B20" s="12" t="s">
        <v>35</v>
      </c>
      <c r="C20" s="12" t="s">
        <v>431</v>
      </c>
      <c r="D20" s="12" t="s">
        <v>392</v>
      </c>
      <c r="E20" s="13">
        <v>60000</v>
      </c>
      <c r="F20" s="13">
        <v>60000</v>
      </c>
      <c r="G20" s="218"/>
      <c r="H20" s="14">
        <v>0</v>
      </c>
      <c r="I20" s="24"/>
      <c r="J20" s="12"/>
      <c r="K20" s="12"/>
      <c r="L20" s="12"/>
    </row>
    <row r="21" spans="1:14" ht="15.75" customHeight="1" x14ac:dyDescent="0.3">
      <c r="A21" s="12" t="s">
        <v>432</v>
      </c>
      <c r="B21" s="12" t="s">
        <v>36</v>
      </c>
      <c r="C21" s="12" t="s">
        <v>99</v>
      </c>
      <c r="D21" s="12" t="s">
        <v>340</v>
      </c>
      <c r="E21" s="13">
        <v>30000</v>
      </c>
      <c r="F21" s="13">
        <v>30000</v>
      </c>
      <c r="G21" s="218"/>
      <c r="H21" s="12">
        <v>0</v>
      </c>
      <c r="I21" s="24"/>
      <c r="J21" s="12"/>
      <c r="K21" s="12"/>
      <c r="L21" s="12"/>
      <c r="M21" s="23"/>
      <c r="N21" s="23"/>
    </row>
    <row r="22" spans="1:14" ht="14.4" x14ac:dyDescent="0.3">
      <c r="A22" s="12" t="s">
        <v>433</v>
      </c>
      <c r="B22" s="12" t="s">
        <v>35</v>
      </c>
      <c r="C22" s="12" t="s">
        <v>434</v>
      </c>
      <c r="D22" s="12" t="s">
        <v>110</v>
      </c>
      <c r="E22" s="13">
        <v>26000</v>
      </c>
      <c r="F22" s="13">
        <v>26000</v>
      </c>
      <c r="G22" s="218"/>
      <c r="H22" s="15">
        <v>0</v>
      </c>
      <c r="I22" s="24"/>
      <c r="J22" s="12"/>
      <c r="K22" s="12"/>
      <c r="L22" s="12"/>
      <c r="M22" s="23"/>
      <c r="N22" s="23"/>
    </row>
    <row r="23" spans="1:14" ht="14.4" x14ac:dyDescent="0.3">
      <c r="A23" s="5"/>
      <c r="B23" s="5"/>
      <c r="C23" s="5"/>
      <c r="D23" s="5"/>
      <c r="E23" s="16">
        <f>SUM(E11:E22)</f>
        <v>1396000</v>
      </c>
      <c r="F23" s="16">
        <f>SUM(F11:F22)</f>
        <v>1396000</v>
      </c>
      <c r="G23" s="16">
        <f>SUM(G11:G22)</f>
        <v>980000</v>
      </c>
      <c r="H23" s="16">
        <f>SUM(H11:H22)</f>
        <v>0</v>
      </c>
      <c r="I23" s="17">
        <f>SUM(I11:I22)</f>
        <v>1011420</v>
      </c>
      <c r="J23" s="5"/>
      <c r="K23" s="34"/>
      <c r="L23" s="34"/>
      <c r="M23" s="23"/>
      <c r="N23" s="23"/>
    </row>
    <row r="24" spans="1:14" ht="14.4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34"/>
      <c r="M24" s="23"/>
      <c r="N24" s="23"/>
    </row>
    <row r="25" spans="1:14" ht="14.4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34"/>
      <c r="M25" s="23"/>
      <c r="N25" s="23"/>
    </row>
    <row r="26" spans="1:14" ht="14.4" x14ac:dyDescent="0.3">
      <c r="A26" s="317"/>
      <c r="B26" s="303"/>
      <c r="C26" s="303"/>
      <c r="D26" s="303"/>
      <c r="E26" s="303"/>
      <c r="F26" s="303"/>
      <c r="G26" s="303"/>
      <c r="H26" s="303"/>
      <c r="I26" s="5"/>
      <c r="J26" s="5"/>
      <c r="K26" s="5"/>
      <c r="L26" s="34"/>
      <c r="M26" s="23"/>
      <c r="N26" s="23"/>
    </row>
    <row r="27" spans="1:14" ht="14.4" x14ac:dyDescent="0.3">
      <c r="A27" s="318" t="s">
        <v>38</v>
      </c>
      <c r="B27" s="318" t="s">
        <v>39</v>
      </c>
      <c r="C27" s="318" t="s">
        <v>25</v>
      </c>
      <c r="D27" s="318" t="s">
        <v>20</v>
      </c>
      <c r="E27" s="318" t="s">
        <v>21</v>
      </c>
      <c r="F27" s="318" t="s">
        <v>16</v>
      </c>
      <c r="G27" s="318" t="s">
        <v>30</v>
      </c>
      <c r="H27" s="318" t="s">
        <v>31</v>
      </c>
      <c r="I27" s="5"/>
      <c r="J27" s="5"/>
      <c r="K27" s="5"/>
      <c r="L27" s="34"/>
      <c r="M27" s="23"/>
      <c r="N27" s="23"/>
    </row>
    <row r="28" spans="1:14" ht="14.4" x14ac:dyDescent="0.3">
      <c r="A28" s="303"/>
      <c r="B28" s="303"/>
      <c r="C28" s="303"/>
      <c r="D28" s="303"/>
      <c r="E28" s="303"/>
      <c r="F28" s="303"/>
      <c r="G28" s="303"/>
      <c r="H28" s="303"/>
      <c r="I28" s="5"/>
      <c r="J28" s="5"/>
      <c r="K28" s="5"/>
      <c r="L28" s="34"/>
      <c r="M28" s="23"/>
      <c r="N28" s="23"/>
    </row>
    <row r="29" spans="1:14" ht="14.4" x14ac:dyDescent="0.3">
      <c r="A29" s="9" t="s">
        <v>435</v>
      </c>
      <c r="B29" s="9"/>
      <c r="C29" s="9"/>
      <c r="D29" s="10">
        <v>40000</v>
      </c>
      <c r="E29" s="218">
        <v>30000</v>
      </c>
      <c r="F29" s="17"/>
      <c r="G29" s="265">
        <v>28982</v>
      </c>
      <c r="H29" s="24"/>
      <c r="I29" s="5"/>
      <c r="J29" s="5"/>
      <c r="K29" s="5"/>
      <c r="L29" s="34"/>
      <c r="M29" s="23"/>
      <c r="N29" s="23"/>
    </row>
    <row r="30" spans="1:14" ht="14.4" x14ac:dyDescent="0.3">
      <c r="A30" s="9" t="s">
        <v>68</v>
      </c>
      <c r="B30" s="9"/>
      <c r="C30" s="9"/>
      <c r="D30" s="10">
        <v>60000</v>
      </c>
      <c r="E30" s="218">
        <v>30000</v>
      </c>
      <c r="F30" s="17"/>
      <c r="G30" s="24">
        <v>6872</v>
      </c>
      <c r="H30" s="24"/>
      <c r="I30" s="5"/>
      <c r="J30" s="5"/>
      <c r="K30" s="5"/>
      <c r="L30" s="34"/>
      <c r="M30" s="23"/>
      <c r="N30" s="23"/>
    </row>
    <row r="31" spans="1:14" ht="14.4" x14ac:dyDescent="0.3">
      <c r="A31" s="5"/>
      <c r="B31" s="5"/>
      <c r="C31" s="5"/>
      <c r="D31" s="16">
        <f>SUM(D29:D30)</f>
        <v>100000</v>
      </c>
      <c r="E31" s="16">
        <f>SUM(E29:E30)</f>
        <v>60000</v>
      </c>
      <c r="F31" s="17">
        <f>SUM(F29:F30)</f>
        <v>0</v>
      </c>
      <c r="G31" s="34"/>
      <c r="H31" s="34"/>
      <c r="I31" s="5"/>
      <c r="J31" s="5"/>
      <c r="K31" s="5"/>
      <c r="L31" s="34"/>
      <c r="M31" s="23"/>
      <c r="N31" s="23"/>
    </row>
  </sheetData>
  <mergeCells count="19">
    <mergeCell ref="A8:L8"/>
    <mergeCell ref="L9:L10"/>
    <mergeCell ref="K9:K10"/>
    <mergeCell ref="E9:E10"/>
    <mergeCell ref="D9:D10"/>
    <mergeCell ref="A9:A10"/>
    <mergeCell ref="C9:C10"/>
    <mergeCell ref="B9:B10"/>
    <mergeCell ref="J9:J10"/>
    <mergeCell ref="I9:I10"/>
    <mergeCell ref="G27:G28"/>
    <mergeCell ref="A27:A28"/>
    <mergeCell ref="B27:B28"/>
    <mergeCell ref="A26:H26"/>
    <mergeCell ref="H27:H28"/>
    <mergeCell ref="C27:C28"/>
    <mergeCell ref="D27:D28"/>
    <mergeCell ref="E27:E28"/>
    <mergeCell ref="F27:F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11" sqref="A11:XFD18"/>
    </sheetView>
  </sheetViews>
  <sheetFormatPr defaultColWidth="14.44140625" defaultRowHeight="15.75" customHeight="1" x14ac:dyDescent="0.25"/>
  <sheetData>
    <row r="1" spans="1:12" ht="14.4" x14ac:dyDescent="0.3">
      <c r="A1" s="37" t="s">
        <v>17</v>
      </c>
      <c r="B1" s="39" t="s">
        <v>100</v>
      </c>
      <c r="C1" s="37"/>
      <c r="D1" s="37"/>
      <c r="E1" s="37"/>
      <c r="F1" s="37"/>
      <c r="G1" s="37"/>
      <c r="H1" s="37"/>
      <c r="I1" s="37"/>
      <c r="J1" s="37"/>
      <c r="K1" s="37"/>
      <c r="L1" s="34"/>
    </row>
    <row r="2" spans="1:12" ht="14.4" x14ac:dyDescent="0.3">
      <c r="A2" s="37" t="s">
        <v>18</v>
      </c>
      <c r="B2" s="39" t="s">
        <v>335</v>
      </c>
      <c r="C2" s="37"/>
      <c r="D2" s="37"/>
      <c r="E2" s="37"/>
      <c r="F2" s="37"/>
      <c r="G2" s="37"/>
      <c r="H2" s="37"/>
      <c r="I2" s="37"/>
      <c r="J2" s="37"/>
      <c r="K2" s="37"/>
      <c r="L2" s="34"/>
    </row>
    <row r="3" spans="1:12" ht="14.4" x14ac:dyDescent="0.3">
      <c r="A3" s="37" t="s">
        <v>19</v>
      </c>
      <c r="B3" s="40">
        <v>1</v>
      </c>
      <c r="C3" s="37"/>
      <c r="D3" s="37"/>
      <c r="E3" s="37"/>
      <c r="F3" s="37"/>
      <c r="G3" s="37"/>
      <c r="H3" s="37"/>
      <c r="I3" s="37"/>
      <c r="J3" s="37"/>
      <c r="K3" s="37"/>
      <c r="L3" s="34"/>
    </row>
    <row r="4" spans="1:12" ht="14.4" x14ac:dyDescent="0.3">
      <c r="A4" s="37" t="s">
        <v>20</v>
      </c>
      <c r="B4" s="41">
        <f>F21+D36</f>
        <v>535000</v>
      </c>
      <c r="C4" s="37"/>
      <c r="D4" s="37"/>
      <c r="E4" s="37"/>
      <c r="F4" s="37"/>
      <c r="G4" s="37"/>
      <c r="H4" s="37"/>
      <c r="I4" s="37"/>
      <c r="J4" s="37"/>
      <c r="K4" s="37"/>
      <c r="L4" s="34"/>
    </row>
    <row r="5" spans="1:12" ht="14.4" x14ac:dyDescent="0.3">
      <c r="A5" s="37" t="s">
        <v>21</v>
      </c>
      <c r="B5" s="41">
        <f>G21+E36</f>
        <v>535000</v>
      </c>
      <c r="C5" s="37"/>
      <c r="D5" s="37"/>
      <c r="E5" s="37"/>
      <c r="F5" s="37"/>
      <c r="G5" s="37"/>
      <c r="H5" s="37"/>
      <c r="I5" s="37"/>
      <c r="J5" s="37"/>
      <c r="K5" s="37"/>
      <c r="L5" s="34"/>
    </row>
    <row r="6" spans="1:12" ht="14.4" x14ac:dyDescent="0.3">
      <c r="A6" s="37" t="s">
        <v>16</v>
      </c>
      <c r="B6" s="42">
        <f>I21+F36</f>
        <v>518000</v>
      </c>
      <c r="C6" s="37"/>
      <c r="D6" s="37"/>
      <c r="E6" s="37"/>
      <c r="F6" s="37"/>
      <c r="G6" s="37"/>
      <c r="H6" s="37"/>
      <c r="I6" s="37"/>
      <c r="J6" s="37"/>
      <c r="K6" s="37"/>
      <c r="L6" s="34"/>
    </row>
    <row r="7" spans="1:12" ht="14.4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4"/>
    </row>
    <row r="8" spans="1:12" ht="14.4" x14ac:dyDescent="0.3">
      <c r="A8" s="308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</row>
    <row r="9" spans="1:12" ht="14.4" x14ac:dyDescent="0.3">
      <c r="A9" s="307" t="s">
        <v>22</v>
      </c>
      <c r="B9" s="307" t="s">
        <v>23</v>
      </c>
      <c r="C9" s="307" t="s">
        <v>24</v>
      </c>
      <c r="D9" s="307" t="s">
        <v>25</v>
      </c>
      <c r="E9" s="307" t="s">
        <v>26</v>
      </c>
      <c r="F9" s="43" t="s">
        <v>27</v>
      </c>
      <c r="G9" s="43"/>
      <c r="H9" s="43" t="s">
        <v>28</v>
      </c>
      <c r="I9" s="307" t="s">
        <v>16</v>
      </c>
      <c r="J9" s="307" t="s">
        <v>29</v>
      </c>
      <c r="K9" s="307" t="s">
        <v>30</v>
      </c>
      <c r="L9" s="307" t="s">
        <v>31</v>
      </c>
    </row>
    <row r="10" spans="1:12" ht="14.4" x14ac:dyDescent="0.3">
      <c r="A10" s="303"/>
      <c r="B10" s="303"/>
      <c r="C10" s="303"/>
      <c r="D10" s="303"/>
      <c r="E10" s="303"/>
      <c r="F10" s="43" t="s">
        <v>32</v>
      </c>
      <c r="G10" s="43" t="s">
        <v>21</v>
      </c>
      <c r="H10" s="43" t="s">
        <v>33</v>
      </c>
      <c r="I10" s="303"/>
      <c r="J10" s="303"/>
      <c r="K10" s="303"/>
      <c r="L10" s="303"/>
    </row>
    <row r="11" spans="1:12" s="262" customFormat="1" ht="14.4" x14ac:dyDescent="0.3">
      <c r="A11" s="12" t="s">
        <v>102</v>
      </c>
      <c r="B11" s="12" t="s">
        <v>34</v>
      </c>
      <c r="C11" s="12" t="s">
        <v>336</v>
      </c>
      <c r="D11" s="12" t="s">
        <v>337</v>
      </c>
      <c r="E11" s="13">
        <v>200000</v>
      </c>
      <c r="F11" s="13">
        <v>200000</v>
      </c>
      <c r="G11" s="21">
        <v>200000</v>
      </c>
      <c r="H11" s="13"/>
      <c r="I11" s="24">
        <v>200000</v>
      </c>
      <c r="J11" s="12"/>
      <c r="K11" s="12"/>
      <c r="L11" s="12"/>
    </row>
    <row r="12" spans="1:12" s="262" customFormat="1" ht="14.4" x14ac:dyDescent="0.3">
      <c r="A12" s="12" t="s">
        <v>338</v>
      </c>
      <c r="B12" s="12" t="s">
        <v>34</v>
      </c>
      <c r="C12" s="12" t="s">
        <v>101</v>
      </c>
      <c r="D12" s="12" t="s">
        <v>339</v>
      </c>
      <c r="E12" s="13">
        <v>160000</v>
      </c>
      <c r="F12" s="13">
        <v>160000</v>
      </c>
      <c r="G12" s="21">
        <v>160000</v>
      </c>
      <c r="H12" s="12"/>
      <c r="I12" s="24">
        <v>160000</v>
      </c>
      <c r="J12" s="12" t="s">
        <v>455</v>
      </c>
      <c r="K12" s="12"/>
      <c r="L12" s="12"/>
    </row>
    <row r="13" spans="1:12" s="262" customFormat="1" ht="14.4" x14ac:dyDescent="0.3">
      <c r="A13" s="12" t="s">
        <v>103</v>
      </c>
      <c r="B13" s="12" t="s">
        <v>37</v>
      </c>
      <c r="C13" s="12" t="s">
        <v>104</v>
      </c>
      <c r="D13" s="12" t="s">
        <v>340</v>
      </c>
      <c r="E13" s="13">
        <v>20000</v>
      </c>
      <c r="F13" s="13">
        <v>20000</v>
      </c>
      <c r="G13" s="21">
        <v>20000</v>
      </c>
      <c r="H13" s="12"/>
      <c r="I13" s="24">
        <v>8000</v>
      </c>
      <c r="J13" s="12" t="s">
        <v>456</v>
      </c>
      <c r="K13" s="12"/>
      <c r="L13" s="12" t="s">
        <v>457</v>
      </c>
    </row>
    <row r="14" spans="1:12" s="262" customFormat="1" ht="14.4" x14ac:dyDescent="0.3">
      <c r="A14" s="290" t="s">
        <v>341</v>
      </c>
      <c r="B14" s="290" t="s">
        <v>45</v>
      </c>
      <c r="C14" s="290" t="s">
        <v>104</v>
      </c>
      <c r="D14" s="290" t="s">
        <v>340</v>
      </c>
      <c r="E14" s="13">
        <v>50000</v>
      </c>
      <c r="F14" s="13">
        <v>50000</v>
      </c>
      <c r="G14" s="21">
        <v>50000</v>
      </c>
      <c r="H14" s="12"/>
      <c r="I14" s="24">
        <v>0</v>
      </c>
      <c r="J14" s="12"/>
      <c r="K14" s="12"/>
      <c r="L14" s="12"/>
    </row>
    <row r="15" spans="1:12" s="262" customFormat="1" ht="14.4" x14ac:dyDescent="0.3">
      <c r="A15" s="290"/>
      <c r="B15" s="290" t="s">
        <v>37</v>
      </c>
      <c r="C15" s="290" t="s">
        <v>104</v>
      </c>
      <c r="D15" s="290" t="s">
        <v>340</v>
      </c>
      <c r="E15" s="13">
        <v>30000</v>
      </c>
      <c r="F15" s="13">
        <v>30000</v>
      </c>
      <c r="G15" s="21">
        <v>30000</v>
      </c>
      <c r="H15" s="12"/>
      <c r="I15" s="24">
        <v>0</v>
      </c>
      <c r="J15" s="12"/>
      <c r="K15" s="12"/>
      <c r="L15" s="12"/>
    </row>
    <row r="16" spans="1:12" s="262" customFormat="1" ht="14.4" x14ac:dyDescent="0.3">
      <c r="A16" s="290"/>
      <c r="B16" s="290" t="s">
        <v>46</v>
      </c>
      <c r="C16" s="290" t="s">
        <v>342</v>
      </c>
      <c r="D16" s="291" t="s">
        <v>340</v>
      </c>
      <c r="E16" s="292">
        <v>50000</v>
      </c>
      <c r="F16" s="292">
        <v>50000</v>
      </c>
      <c r="G16" s="293">
        <v>50000</v>
      </c>
      <c r="H16" s="294"/>
      <c r="I16" s="295">
        <v>0</v>
      </c>
      <c r="J16" s="294"/>
      <c r="K16" s="12"/>
      <c r="L16" s="12"/>
    </row>
    <row r="17" spans="1:14" s="262" customFormat="1" ht="13.2" customHeight="1" x14ac:dyDescent="0.3">
      <c r="A17" s="290" t="s">
        <v>343</v>
      </c>
      <c r="B17" s="290" t="s">
        <v>344</v>
      </c>
      <c r="C17" s="290" t="s">
        <v>64</v>
      </c>
      <c r="D17" s="291" t="s">
        <v>345</v>
      </c>
      <c r="E17" s="292">
        <v>25000</v>
      </c>
      <c r="F17" s="292">
        <v>25000</v>
      </c>
      <c r="G17" s="293">
        <v>25000</v>
      </c>
      <c r="H17" s="294"/>
      <c r="I17" s="295">
        <v>0</v>
      </c>
      <c r="J17" s="294"/>
      <c r="K17" s="12"/>
      <c r="L17" s="12"/>
    </row>
    <row r="18" spans="1:14" s="262" customFormat="1" ht="14.4" x14ac:dyDescent="0.3">
      <c r="A18" s="12" t="s">
        <v>338</v>
      </c>
      <c r="B18" s="12" t="s">
        <v>34</v>
      </c>
      <c r="C18" s="12" t="s">
        <v>101</v>
      </c>
      <c r="D18" s="294" t="s">
        <v>458</v>
      </c>
      <c r="E18" s="327" t="s">
        <v>459</v>
      </c>
      <c r="F18" s="327"/>
      <c r="G18" s="293"/>
      <c r="H18" s="294"/>
      <c r="I18" s="295">
        <v>150000</v>
      </c>
      <c r="J18" s="12" t="s">
        <v>455</v>
      </c>
      <c r="K18" s="12"/>
      <c r="L18" s="12" t="s">
        <v>460</v>
      </c>
    </row>
    <row r="19" spans="1:14" ht="14.4" x14ac:dyDescent="0.3">
      <c r="A19" s="31"/>
      <c r="B19" s="31"/>
      <c r="C19" s="31"/>
      <c r="D19" s="174"/>
      <c r="E19" s="175"/>
      <c r="F19" s="174"/>
      <c r="G19" s="176"/>
      <c r="H19" s="174"/>
      <c r="I19" s="177"/>
      <c r="J19" s="174"/>
      <c r="K19" s="31"/>
      <c r="L19" s="31"/>
    </row>
    <row r="20" spans="1:14" ht="14.4" x14ac:dyDescent="0.3">
      <c r="A20" s="31"/>
      <c r="B20" s="31"/>
      <c r="C20" s="31"/>
      <c r="D20" s="174"/>
      <c r="E20" s="175"/>
      <c r="F20" s="174"/>
      <c r="G20" s="176"/>
      <c r="H20" s="174"/>
      <c r="I20" s="177"/>
      <c r="J20" s="174"/>
      <c r="K20" s="31"/>
      <c r="L20" s="31"/>
      <c r="M20" s="23"/>
      <c r="N20" s="23"/>
    </row>
    <row r="21" spans="1:14" ht="14.4" x14ac:dyDescent="0.3">
      <c r="A21" s="37"/>
      <c r="B21" s="37"/>
      <c r="C21" s="178"/>
      <c r="D21" s="179"/>
      <c r="E21" s="180">
        <f>SUM(E11:E20)</f>
        <v>535000</v>
      </c>
      <c r="F21" s="180">
        <f>SUM(F11:F20)</f>
        <v>535000</v>
      </c>
      <c r="G21" s="180">
        <f>SUM(G11:G20)</f>
        <v>535000</v>
      </c>
      <c r="H21" s="180">
        <f>SUM(H11:H20)</f>
        <v>0</v>
      </c>
      <c r="I21" s="181">
        <f>SUM(I11:I20)</f>
        <v>518000</v>
      </c>
      <c r="J21" s="182"/>
      <c r="K21" s="34"/>
      <c r="L21" s="34"/>
      <c r="M21" s="23"/>
      <c r="N21" s="23"/>
    </row>
    <row r="22" spans="1:14" ht="14.4" x14ac:dyDescent="0.3">
      <c r="A22" s="37"/>
      <c r="B22" s="37"/>
      <c r="C22" s="37"/>
      <c r="D22" s="182"/>
      <c r="E22" s="183"/>
      <c r="F22" s="182"/>
      <c r="G22" s="182"/>
      <c r="H22" s="182"/>
      <c r="I22" s="182"/>
      <c r="J22" s="182"/>
      <c r="K22" s="37"/>
      <c r="L22" s="34"/>
      <c r="M22" s="23"/>
      <c r="N22" s="23"/>
    </row>
    <row r="23" spans="1:14" ht="14.4" x14ac:dyDescent="0.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4"/>
      <c r="M23" s="23"/>
      <c r="N23" s="23"/>
    </row>
    <row r="24" spans="1:14" ht="14.4" x14ac:dyDescent="0.3">
      <c r="A24" s="306"/>
      <c r="B24" s="303"/>
      <c r="C24" s="303"/>
      <c r="D24" s="303"/>
      <c r="E24" s="303"/>
      <c r="F24" s="303"/>
      <c r="G24" s="303"/>
      <c r="H24" s="303"/>
      <c r="I24" s="37"/>
      <c r="J24" s="37"/>
      <c r="K24" s="37"/>
      <c r="L24" s="34"/>
      <c r="M24" s="23"/>
      <c r="N24" s="23"/>
    </row>
    <row r="25" spans="1:14" ht="14.4" x14ac:dyDescent="0.3">
      <c r="A25" s="307" t="s">
        <v>38</v>
      </c>
      <c r="B25" s="307" t="s">
        <v>39</v>
      </c>
      <c r="C25" s="307" t="s">
        <v>25</v>
      </c>
      <c r="D25" s="307" t="s">
        <v>20</v>
      </c>
      <c r="E25" s="307" t="s">
        <v>21</v>
      </c>
      <c r="F25" s="307" t="s">
        <v>16</v>
      </c>
      <c r="G25" s="307" t="s">
        <v>30</v>
      </c>
      <c r="H25" s="307" t="s">
        <v>31</v>
      </c>
      <c r="I25" s="37"/>
      <c r="J25" s="37"/>
      <c r="K25" s="37"/>
      <c r="L25" s="34"/>
      <c r="M25" s="23"/>
      <c r="N25" s="23"/>
    </row>
    <row r="26" spans="1:14" ht="14.4" x14ac:dyDescent="0.3">
      <c r="A26" s="303"/>
      <c r="B26" s="303"/>
      <c r="C26" s="303"/>
      <c r="D26" s="303"/>
      <c r="E26" s="303"/>
      <c r="F26" s="303"/>
      <c r="G26" s="303"/>
      <c r="H26" s="303"/>
      <c r="I26" s="37"/>
      <c r="J26" s="37"/>
      <c r="K26" s="37"/>
      <c r="L26" s="34"/>
      <c r="M26" s="23"/>
      <c r="N26" s="23"/>
    </row>
    <row r="27" spans="1:14" ht="14.4" x14ac:dyDescent="0.3">
      <c r="A27" s="57"/>
      <c r="B27" s="57"/>
      <c r="C27" s="57"/>
      <c r="D27" s="58"/>
      <c r="E27" s="59"/>
      <c r="F27" s="37"/>
      <c r="G27" s="184"/>
      <c r="H27" s="184"/>
      <c r="I27" s="37"/>
      <c r="J27" s="37"/>
      <c r="K27" s="37"/>
      <c r="L27" s="34"/>
      <c r="M27" s="23"/>
      <c r="N27" s="23"/>
    </row>
    <row r="28" spans="1:14" ht="14.4" x14ac:dyDescent="0.3">
      <c r="A28" s="57"/>
      <c r="B28" s="57"/>
      <c r="C28" s="57"/>
      <c r="D28" s="58"/>
      <c r="E28" s="59"/>
      <c r="F28" s="37"/>
      <c r="G28" s="184"/>
      <c r="H28" s="184"/>
      <c r="I28" s="37"/>
      <c r="J28" s="37"/>
      <c r="K28" s="37"/>
      <c r="L28" s="34"/>
      <c r="M28" s="23"/>
      <c r="N28" s="23"/>
    </row>
    <row r="29" spans="1:14" ht="14.4" x14ac:dyDescent="0.3">
      <c r="A29" s="57"/>
      <c r="B29" s="57"/>
      <c r="C29" s="57"/>
      <c r="D29" s="58"/>
      <c r="E29" s="59"/>
      <c r="F29" s="37"/>
      <c r="G29" s="184"/>
      <c r="H29" s="184"/>
      <c r="I29" s="37"/>
      <c r="J29" s="37"/>
      <c r="K29" s="37"/>
      <c r="L29" s="34"/>
      <c r="M29" s="23"/>
      <c r="N29" s="23"/>
    </row>
    <row r="30" spans="1:14" ht="14.4" x14ac:dyDescent="0.3">
      <c r="A30" s="57"/>
      <c r="B30" s="57"/>
      <c r="C30" s="57"/>
      <c r="D30" s="58"/>
      <c r="E30" s="59"/>
      <c r="F30" s="37"/>
      <c r="G30" s="184"/>
      <c r="H30" s="184"/>
      <c r="I30" s="37"/>
      <c r="J30" s="37"/>
      <c r="K30" s="37"/>
      <c r="L30" s="34"/>
      <c r="M30" s="23"/>
      <c r="N30" s="23"/>
    </row>
    <row r="31" spans="1:14" ht="14.4" x14ac:dyDescent="0.3">
      <c r="A31" s="57"/>
      <c r="B31" s="57"/>
      <c r="C31" s="57"/>
      <c r="D31" s="58"/>
      <c r="E31" s="59"/>
      <c r="F31" s="42"/>
      <c r="G31" s="49"/>
      <c r="H31" s="49"/>
      <c r="I31" s="37"/>
      <c r="J31" s="37"/>
      <c r="K31" s="37"/>
      <c r="L31" s="34"/>
    </row>
    <row r="32" spans="1:14" ht="14.4" x14ac:dyDescent="0.3">
      <c r="A32" s="57"/>
      <c r="B32" s="57"/>
      <c r="C32" s="57"/>
      <c r="D32" s="58"/>
      <c r="E32" s="59"/>
      <c r="F32" s="42"/>
      <c r="G32" s="49"/>
      <c r="H32" s="49"/>
      <c r="I32" s="37"/>
      <c r="J32" s="37"/>
      <c r="K32" s="37"/>
      <c r="L32" s="34"/>
    </row>
    <row r="33" spans="1:12" ht="14.4" x14ac:dyDescent="0.3">
      <c r="A33" s="31"/>
      <c r="B33" s="31"/>
      <c r="C33" s="31"/>
      <c r="D33" s="31"/>
      <c r="E33" s="60"/>
      <c r="F33" s="37"/>
      <c r="G33" s="31"/>
      <c r="H33" s="31"/>
      <c r="I33" s="37"/>
      <c r="J33" s="37"/>
      <c r="K33" s="37"/>
      <c r="L33" s="34"/>
    </row>
    <row r="34" spans="1:12" ht="14.4" x14ac:dyDescent="0.3">
      <c r="A34" s="31" t="s">
        <v>264</v>
      </c>
      <c r="B34" s="31"/>
      <c r="C34" s="31"/>
      <c r="D34" s="31"/>
      <c r="E34" s="60"/>
      <c r="F34" s="37"/>
      <c r="G34" s="31"/>
      <c r="H34" s="31"/>
      <c r="I34" s="37"/>
      <c r="J34" s="37"/>
      <c r="K34" s="37"/>
      <c r="L34" s="34"/>
    </row>
    <row r="35" spans="1:12" ht="14.4" x14ac:dyDescent="0.3">
      <c r="A35" s="31"/>
      <c r="B35" s="31"/>
      <c r="C35" s="31"/>
      <c r="D35" s="31"/>
      <c r="E35" s="60"/>
      <c r="F35" s="37"/>
      <c r="G35" s="31"/>
      <c r="H35" s="31"/>
      <c r="I35" s="37"/>
      <c r="J35" s="37"/>
      <c r="K35" s="37"/>
      <c r="L35" s="34"/>
    </row>
    <row r="36" spans="1:12" ht="14.4" x14ac:dyDescent="0.3">
      <c r="A36" s="37"/>
      <c r="B36" s="37"/>
      <c r="C36" s="37"/>
      <c r="D36" s="56">
        <f>SUM(D27:D35)</f>
        <v>0</v>
      </c>
      <c r="E36" s="56">
        <f>SUM(E27:E35)</f>
        <v>0</v>
      </c>
      <c r="F36" s="42">
        <f>SUM(F27:F35)</f>
        <v>0</v>
      </c>
      <c r="G36" s="34"/>
      <c r="H36" s="34"/>
      <c r="I36" s="37"/>
      <c r="J36" s="37"/>
      <c r="K36" s="37"/>
      <c r="L36" s="34"/>
    </row>
  </sheetData>
  <mergeCells count="20">
    <mergeCell ref="J9:J10"/>
    <mergeCell ref="I9:I10"/>
    <mergeCell ref="L9:L10"/>
    <mergeCell ref="K9:K10"/>
    <mergeCell ref="A8:L8"/>
    <mergeCell ref="B9:B10"/>
    <mergeCell ref="A9:A10"/>
    <mergeCell ref="C9:C10"/>
    <mergeCell ref="D9:D10"/>
    <mergeCell ref="E9:E10"/>
    <mergeCell ref="E18:F18"/>
    <mergeCell ref="A24:H24"/>
    <mergeCell ref="A25:A26"/>
    <mergeCell ref="B25:B26"/>
    <mergeCell ref="C25:C26"/>
    <mergeCell ref="D25:D26"/>
    <mergeCell ref="E25:E26"/>
    <mergeCell ref="F25:F26"/>
    <mergeCell ref="G25:G26"/>
    <mergeCell ref="H25:H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workbookViewId="0">
      <selection activeCell="I22" sqref="I22"/>
    </sheetView>
  </sheetViews>
  <sheetFormatPr defaultColWidth="14.44140625" defaultRowHeight="15.75" customHeight="1" x14ac:dyDescent="0.25"/>
  <sheetData>
    <row r="1" spans="1:26" ht="14.4" x14ac:dyDescent="0.3">
      <c r="A1" s="238" t="s">
        <v>17</v>
      </c>
      <c r="B1" s="239" t="s">
        <v>0</v>
      </c>
      <c r="C1" s="238"/>
      <c r="D1" s="238"/>
      <c r="E1" s="238"/>
      <c r="F1" s="238"/>
      <c r="G1" s="238"/>
      <c r="H1" s="238"/>
      <c r="I1" s="238"/>
      <c r="J1" s="238"/>
      <c r="K1" s="238"/>
      <c r="L1" s="220"/>
    </row>
    <row r="2" spans="1:26" ht="14.4" x14ac:dyDescent="0.3">
      <c r="A2" s="238" t="s">
        <v>18</v>
      </c>
      <c r="B2" s="239" t="s">
        <v>444</v>
      </c>
      <c r="C2" s="238"/>
      <c r="D2" s="238"/>
      <c r="E2" s="238"/>
      <c r="F2" s="238"/>
      <c r="G2" s="238"/>
      <c r="H2" s="238"/>
      <c r="I2" s="238"/>
      <c r="J2" s="238"/>
      <c r="K2" s="238"/>
      <c r="L2" s="220"/>
    </row>
    <row r="3" spans="1:26" ht="14.4" x14ac:dyDescent="0.3">
      <c r="A3" s="238" t="s">
        <v>19</v>
      </c>
      <c r="B3" s="240"/>
      <c r="C3" s="238"/>
      <c r="D3" s="238"/>
      <c r="E3" s="238"/>
      <c r="F3" s="238"/>
      <c r="G3" s="238"/>
      <c r="H3" s="238"/>
      <c r="I3" s="238"/>
      <c r="J3" s="238"/>
      <c r="K3" s="238"/>
      <c r="L3" s="220"/>
    </row>
    <row r="4" spans="1:26" ht="14.4" x14ac:dyDescent="0.3">
      <c r="A4" s="238" t="s">
        <v>20</v>
      </c>
      <c r="B4" s="241">
        <f>F28+D39</f>
        <v>1500000</v>
      </c>
      <c r="C4" s="238"/>
      <c r="D4" s="238"/>
      <c r="E4" s="238"/>
      <c r="F4" s="238"/>
      <c r="G4" s="238"/>
      <c r="H4" s="238"/>
      <c r="I4" s="238"/>
      <c r="J4" s="238"/>
      <c r="K4" s="238"/>
      <c r="L4" s="220"/>
    </row>
    <row r="5" spans="1:26" ht="14.4" x14ac:dyDescent="0.3">
      <c r="A5" s="238" t="s">
        <v>21</v>
      </c>
      <c r="B5" s="241">
        <f>G28+E39</f>
        <v>407000</v>
      </c>
      <c r="C5" s="238"/>
      <c r="D5" s="238"/>
      <c r="E5" s="238"/>
      <c r="F5" s="238"/>
      <c r="G5" s="238"/>
      <c r="H5" s="238"/>
      <c r="I5" s="238"/>
      <c r="J5" s="238"/>
      <c r="K5" s="238"/>
      <c r="L5" s="220"/>
    </row>
    <row r="6" spans="1:26" ht="14.4" x14ac:dyDescent="0.3">
      <c r="A6" s="238" t="s">
        <v>16</v>
      </c>
      <c r="B6" s="242">
        <f>I28+F39</f>
        <v>413515</v>
      </c>
      <c r="C6" s="238"/>
      <c r="D6" s="238"/>
      <c r="E6" s="238"/>
      <c r="F6" s="238"/>
      <c r="G6" s="238"/>
      <c r="H6" s="238"/>
      <c r="I6" s="238"/>
      <c r="J6" s="238"/>
      <c r="K6" s="238"/>
      <c r="L6" s="220"/>
    </row>
    <row r="7" spans="1:26" ht="14.4" x14ac:dyDescent="0.3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20"/>
    </row>
    <row r="8" spans="1:26" ht="14.4" x14ac:dyDescent="0.3">
      <c r="A8" s="304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</row>
    <row r="9" spans="1:26" ht="14.4" x14ac:dyDescent="0.3">
      <c r="A9" s="302" t="s">
        <v>22</v>
      </c>
      <c r="B9" s="302" t="s">
        <v>23</v>
      </c>
      <c r="C9" s="302" t="s">
        <v>24</v>
      </c>
      <c r="D9" s="302" t="s">
        <v>25</v>
      </c>
      <c r="E9" s="302" t="s">
        <v>26</v>
      </c>
      <c r="F9" s="243" t="s">
        <v>27</v>
      </c>
      <c r="G9" s="243"/>
      <c r="H9" s="243" t="s">
        <v>28</v>
      </c>
      <c r="I9" s="302" t="s">
        <v>16</v>
      </c>
      <c r="J9" s="302" t="s">
        <v>29</v>
      </c>
      <c r="K9" s="302" t="s">
        <v>30</v>
      </c>
      <c r="L9" s="302" t="s">
        <v>31</v>
      </c>
    </row>
    <row r="10" spans="1:26" ht="14.4" x14ac:dyDescent="0.3">
      <c r="A10" s="303"/>
      <c r="B10" s="303"/>
      <c r="C10" s="303"/>
      <c r="D10" s="303"/>
      <c r="E10" s="303"/>
      <c r="F10" s="243" t="s">
        <v>32</v>
      </c>
      <c r="G10" s="243" t="s">
        <v>21</v>
      </c>
      <c r="H10" s="243" t="s">
        <v>33</v>
      </c>
      <c r="I10" s="303"/>
      <c r="J10" s="303"/>
      <c r="K10" s="303"/>
      <c r="L10" s="303"/>
    </row>
    <row r="11" spans="1:26" ht="13.5" customHeight="1" x14ac:dyDescent="0.3">
      <c r="A11" s="244" t="s">
        <v>445</v>
      </c>
      <c r="B11" s="244" t="s">
        <v>446</v>
      </c>
      <c r="C11" s="244" t="s">
        <v>447</v>
      </c>
      <c r="D11" s="244"/>
      <c r="E11" s="245">
        <v>450000</v>
      </c>
      <c r="F11" s="246">
        <v>450000</v>
      </c>
      <c r="G11" s="247"/>
      <c r="H11" s="244"/>
      <c r="I11" s="297"/>
      <c r="J11" s="298"/>
      <c r="K11" s="298" t="s">
        <v>446</v>
      </c>
      <c r="L11" s="29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4" x14ac:dyDescent="0.3">
      <c r="A12" s="244"/>
      <c r="B12" s="244" t="s">
        <v>34</v>
      </c>
      <c r="C12" s="244"/>
      <c r="D12" s="244"/>
      <c r="E12" s="246">
        <v>150000</v>
      </c>
      <c r="F12" s="246">
        <v>150000</v>
      </c>
      <c r="G12" s="247">
        <v>150000</v>
      </c>
      <c r="H12" s="244"/>
      <c r="I12" s="299">
        <v>260700</v>
      </c>
      <c r="J12" s="298"/>
      <c r="K12" s="298" t="s">
        <v>34</v>
      </c>
      <c r="L12" s="29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4.4" x14ac:dyDescent="0.3">
      <c r="A13" s="244"/>
      <c r="B13" s="244" t="s">
        <v>448</v>
      </c>
      <c r="C13" s="244"/>
      <c r="D13" s="244"/>
      <c r="E13" s="246">
        <v>100000</v>
      </c>
      <c r="F13" s="246">
        <v>100000</v>
      </c>
      <c r="G13" s="247">
        <v>100000</v>
      </c>
      <c r="H13" s="244"/>
      <c r="I13" s="297">
        <v>0</v>
      </c>
      <c r="J13" s="298"/>
      <c r="K13" s="298" t="s">
        <v>448</v>
      </c>
      <c r="L13" s="29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4.4" x14ac:dyDescent="0.3">
      <c r="A14" s="249" t="s">
        <v>449</v>
      </c>
      <c r="B14" s="249" t="s">
        <v>36</v>
      </c>
      <c r="C14" s="249"/>
      <c r="D14" s="249"/>
      <c r="E14" s="250">
        <v>80000</v>
      </c>
      <c r="F14" s="250">
        <v>80000</v>
      </c>
      <c r="G14" s="247">
        <v>80000</v>
      </c>
      <c r="H14" s="251"/>
      <c r="I14" s="299">
        <v>0</v>
      </c>
      <c r="J14" s="300"/>
      <c r="K14" s="300" t="s">
        <v>36</v>
      </c>
      <c r="L14" s="300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4.4" x14ac:dyDescent="0.3">
      <c r="A15" s="249"/>
      <c r="B15" s="249" t="s">
        <v>446</v>
      </c>
      <c r="C15" s="249"/>
      <c r="D15" s="249"/>
      <c r="E15" s="250">
        <v>150000</v>
      </c>
      <c r="F15" s="250">
        <v>150000</v>
      </c>
      <c r="G15" s="247"/>
      <c r="H15" s="251"/>
      <c r="I15" s="299"/>
      <c r="J15" s="300"/>
      <c r="K15" s="300" t="s">
        <v>446</v>
      </c>
      <c r="L15" s="300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4.4" x14ac:dyDescent="0.3">
      <c r="A16" s="249"/>
      <c r="B16" s="249" t="s">
        <v>450</v>
      </c>
      <c r="C16" s="249"/>
      <c r="D16" s="249"/>
      <c r="E16" s="250">
        <v>30000</v>
      </c>
      <c r="F16" s="250">
        <v>30000</v>
      </c>
      <c r="G16" s="247"/>
      <c r="H16" s="251"/>
      <c r="I16" s="299"/>
      <c r="J16" s="300"/>
      <c r="K16" s="300" t="s">
        <v>451</v>
      </c>
      <c r="L16" s="300"/>
    </row>
    <row r="17" spans="1:12" ht="14.4" x14ac:dyDescent="0.3">
      <c r="A17" s="249"/>
      <c r="B17" s="249" t="s">
        <v>34</v>
      </c>
      <c r="C17" s="249"/>
      <c r="D17" s="249"/>
      <c r="E17" s="250">
        <v>150000</v>
      </c>
      <c r="F17" s="250">
        <v>150000</v>
      </c>
      <c r="G17" s="247"/>
      <c r="H17" s="249"/>
      <c r="I17" s="299"/>
      <c r="J17" s="300"/>
      <c r="K17" s="300" t="s">
        <v>34</v>
      </c>
      <c r="L17" s="300"/>
    </row>
    <row r="18" spans="1:12" ht="14.4" x14ac:dyDescent="0.3">
      <c r="A18" s="252" t="s">
        <v>452</v>
      </c>
      <c r="B18" s="252" t="s">
        <v>45</v>
      </c>
      <c r="C18" s="252"/>
      <c r="D18" s="252"/>
      <c r="E18" s="253">
        <v>100000</v>
      </c>
      <c r="F18" s="253">
        <v>100000</v>
      </c>
      <c r="G18" s="247">
        <v>0</v>
      </c>
      <c r="H18" s="252"/>
      <c r="I18" s="297"/>
      <c r="J18" s="301"/>
      <c r="K18" s="301" t="s">
        <v>45</v>
      </c>
      <c r="L18" s="301"/>
    </row>
    <row r="19" spans="1:12" ht="14.4" x14ac:dyDescent="0.3">
      <c r="A19" s="252"/>
      <c r="B19" s="252" t="s">
        <v>36</v>
      </c>
      <c r="C19" s="252"/>
      <c r="D19" s="252"/>
      <c r="E19" s="253">
        <v>60000</v>
      </c>
      <c r="F19" s="253">
        <v>60000</v>
      </c>
      <c r="G19" s="247">
        <v>0</v>
      </c>
      <c r="H19" s="254"/>
      <c r="I19" s="299"/>
      <c r="J19" s="301"/>
      <c r="K19" s="301" t="s">
        <v>36</v>
      </c>
      <c r="L19" s="301"/>
    </row>
    <row r="20" spans="1:12" ht="14.4" x14ac:dyDescent="0.3">
      <c r="A20" s="252"/>
      <c r="B20" s="252" t="s">
        <v>46</v>
      </c>
      <c r="C20" s="252"/>
      <c r="D20" s="252"/>
      <c r="E20" s="253">
        <v>80000</v>
      </c>
      <c r="F20" s="253">
        <v>80000</v>
      </c>
      <c r="G20" s="247">
        <v>0</v>
      </c>
      <c r="H20" s="254"/>
      <c r="I20" s="297"/>
      <c r="J20" s="301"/>
      <c r="K20" s="301" t="s">
        <v>46</v>
      </c>
      <c r="L20" s="301"/>
    </row>
    <row r="21" spans="1:12" ht="14.4" x14ac:dyDescent="0.3">
      <c r="A21" s="12" t="s">
        <v>464</v>
      </c>
      <c r="B21" s="252"/>
      <c r="C21" s="252"/>
      <c r="D21" s="252"/>
      <c r="E21" s="253"/>
      <c r="F21" s="253"/>
      <c r="G21" s="247"/>
      <c r="H21" s="252"/>
      <c r="I21" s="297">
        <v>100000</v>
      </c>
      <c r="J21" s="301"/>
      <c r="K21" s="301"/>
      <c r="L21" s="301"/>
    </row>
    <row r="22" spans="1:12" ht="14.4" x14ac:dyDescent="0.3">
      <c r="A22" s="252"/>
      <c r="B22" s="252"/>
      <c r="C22" s="252"/>
      <c r="D22" s="252"/>
      <c r="E22" s="253"/>
      <c r="F22" s="253"/>
      <c r="G22" s="247"/>
      <c r="H22" s="255"/>
      <c r="I22" s="297"/>
      <c r="J22" s="301"/>
      <c r="K22" s="301"/>
      <c r="L22" s="301"/>
    </row>
    <row r="23" spans="1:12" ht="14.4" x14ac:dyDescent="0.3">
      <c r="A23" s="252"/>
      <c r="B23" s="252"/>
      <c r="C23" s="252"/>
      <c r="D23" s="252"/>
      <c r="E23" s="253"/>
      <c r="F23" s="253"/>
      <c r="G23" s="247"/>
      <c r="H23" s="255"/>
      <c r="I23" s="297"/>
      <c r="J23" s="301"/>
      <c r="K23" s="301"/>
      <c r="L23" s="301"/>
    </row>
    <row r="24" spans="1:12" ht="14.4" x14ac:dyDescent="0.3">
      <c r="A24" s="252"/>
      <c r="B24" s="252"/>
      <c r="C24" s="252"/>
      <c r="D24" s="252"/>
      <c r="E24" s="253"/>
      <c r="F24" s="253"/>
      <c r="G24" s="247"/>
      <c r="H24" s="253"/>
      <c r="I24" s="297"/>
      <c r="J24" s="301"/>
      <c r="K24" s="301"/>
      <c r="L24" s="301"/>
    </row>
    <row r="25" spans="1:12" ht="14.4" x14ac:dyDescent="0.3">
      <c r="A25" s="252"/>
      <c r="B25" s="252"/>
      <c r="C25" s="252"/>
      <c r="D25" s="252"/>
      <c r="E25" s="252"/>
      <c r="F25" s="252"/>
      <c r="G25" s="247"/>
      <c r="H25" s="252"/>
      <c r="I25" s="297"/>
      <c r="J25" s="301"/>
      <c r="K25" s="301"/>
      <c r="L25" s="301"/>
    </row>
    <row r="26" spans="1:12" ht="14.4" x14ac:dyDescent="0.3">
      <c r="A26" s="252" t="s">
        <v>264</v>
      </c>
      <c r="B26" s="252"/>
      <c r="C26" s="252"/>
      <c r="D26" s="252"/>
      <c r="E26" s="252"/>
      <c r="F26" s="252"/>
      <c r="G26" s="247"/>
      <c r="H26" s="252"/>
      <c r="I26" s="297"/>
      <c r="J26" s="301"/>
      <c r="K26" s="301"/>
      <c r="L26" s="301"/>
    </row>
    <row r="27" spans="1:12" ht="14.4" x14ac:dyDescent="0.3">
      <c r="A27" s="252"/>
      <c r="B27" s="252"/>
      <c r="C27" s="252"/>
      <c r="D27" s="252"/>
      <c r="E27" s="252"/>
      <c r="F27" s="252"/>
      <c r="G27" s="247"/>
      <c r="H27" s="252"/>
      <c r="I27" s="297"/>
      <c r="J27" s="301"/>
      <c r="K27" s="301"/>
      <c r="L27" s="301"/>
    </row>
    <row r="28" spans="1:12" ht="14.4" x14ac:dyDescent="0.3">
      <c r="A28" s="238"/>
      <c r="B28" s="238"/>
      <c r="C28" s="238"/>
      <c r="D28" s="238"/>
      <c r="E28" s="256">
        <f>SUM(E11:E27)</f>
        <v>1350000</v>
      </c>
      <c r="F28" s="256">
        <f>SUM(F11:F27)</f>
        <v>1350000</v>
      </c>
      <c r="G28" s="256">
        <f>SUM(G11:G27)</f>
        <v>330000</v>
      </c>
      <c r="H28" s="256">
        <f>SUM(H11:H27)</f>
        <v>0</v>
      </c>
      <c r="I28" s="242">
        <f>SUM(I11:I27)</f>
        <v>360700</v>
      </c>
      <c r="J28" s="238"/>
      <c r="K28" s="220"/>
      <c r="L28" s="220"/>
    </row>
    <row r="29" spans="1:12" ht="14.4" x14ac:dyDescent="0.3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20"/>
    </row>
    <row r="30" spans="1:12" ht="14.4" x14ac:dyDescent="0.3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20"/>
    </row>
    <row r="31" spans="1:12" ht="14.25" customHeight="1" x14ac:dyDescent="0.3">
      <c r="A31" s="305"/>
      <c r="B31" s="303"/>
      <c r="C31" s="303"/>
      <c r="D31" s="303"/>
      <c r="E31" s="303"/>
      <c r="F31" s="303"/>
      <c r="G31" s="303"/>
      <c r="H31" s="303"/>
      <c r="I31" s="238"/>
      <c r="J31" s="238"/>
      <c r="K31" s="238"/>
      <c r="L31" s="220"/>
    </row>
    <row r="32" spans="1:12" ht="14.4" x14ac:dyDescent="0.3">
      <c r="A32" s="302" t="s">
        <v>38</v>
      </c>
      <c r="B32" s="302" t="s">
        <v>39</v>
      </c>
      <c r="C32" s="302" t="s">
        <v>25</v>
      </c>
      <c r="D32" s="302" t="s">
        <v>20</v>
      </c>
      <c r="E32" s="302" t="s">
        <v>21</v>
      </c>
      <c r="F32" s="302" t="s">
        <v>16</v>
      </c>
      <c r="G32" s="302" t="s">
        <v>30</v>
      </c>
      <c r="H32" s="302" t="s">
        <v>31</v>
      </c>
      <c r="I32" s="238"/>
      <c r="J32" s="238"/>
      <c r="K32" s="238"/>
      <c r="L32" s="220"/>
    </row>
    <row r="33" spans="1:26" ht="14.4" x14ac:dyDescent="0.3">
      <c r="A33" s="303"/>
      <c r="B33" s="303"/>
      <c r="C33" s="303"/>
      <c r="D33" s="303"/>
      <c r="E33" s="303"/>
      <c r="F33" s="303"/>
      <c r="G33" s="303"/>
      <c r="H33" s="303"/>
      <c r="I33" s="238"/>
      <c r="J33" s="238"/>
      <c r="K33" s="238"/>
      <c r="L33" s="220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4.4" x14ac:dyDescent="0.3">
      <c r="A34" s="257" t="s">
        <v>40</v>
      </c>
      <c r="B34" s="257"/>
      <c r="C34" s="257"/>
      <c r="D34" s="258">
        <v>50000</v>
      </c>
      <c r="E34" s="259">
        <v>17000</v>
      </c>
      <c r="F34" s="242">
        <v>52815</v>
      </c>
      <c r="G34" s="248"/>
      <c r="H34" s="248"/>
      <c r="I34" s="238"/>
      <c r="J34" s="238"/>
      <c r="K34" s="238"/>
      <c r="L34" s="220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4.4" x14ac:dyDescent="0.3">
      <c r="A35" s="257" t="s">
        <v>41</v>
      </c>
      <c r="B35" s="257"/>
      <c r="C35" s="257"/>
      <c r="D35" s="258">
        <v>100000</v>
      </c>
      <c r="E35" s="259">
        <v>60000</v>
      </c>
      <c r="F35" s="242"/>
      <c r="G35" s="248"/>
      <c r="H35" s="248"/>
      <c r="I35" s="238"/>
      <c r="J35" s="238"/>
      <c r="K35" s="238"/>
      <c r="L35" s="220"/>
    </row>
    <row r="36" spans="1:26" ht="14.4" x14ac:dyDescent="0.3">
      <c r="A36" s="252"/>
      <c r="B36" s="252"/>
      <c r="C36" s="252"/>
      <c r="D36" s="252"/>
      <c r="E36" s="260"/>
      <c r="F36" s="238"/>
      <c r="G36" s="252"/>
      <c r="H36" s="252"/>
      <c r="I36" s="238"/>
      <c r="J36" s="238"/>
      <c r="K36" s="238"/>
      <c r="L36" s="220"/>
    </row>
    <row r="37" spans="1:26" ht="14.4" x14ac:dyDescent="0.3">
      <c r="A37" s="252" t="s">
        <v>264</v>
      </c>
      <c r="B37" s="252"/>
      <c r="C37" s="252"/>
      <c r="D37" s="252"/>
      <c r="E37" s="260"/>
      <c r="F37" s="238"/>
      <c r="G37" s="252"/>
      <c r="H37" s="252"/>
      <c r="I37" s="238"/>
      <c r="J37" s="238"/>
      <c r="K37" s="238"/>
      <c r="L37" s="220"/>
    </row>
    <row r="38" spans="1:26" ht="14.4" x14ac:dyDescent="0.3">
      <c r="A38" s="252"/>
      <c r="B38" s="252"/>
      <c r="C38" s="252"/>
      <c r="D38" s="252"/>
      <c r="E38" s="260"/>
      <c r="F38" s="238"/>
      <c r="G38" s="252"/>
      <c r="H38" s="252"/>
      <c r="I38" s="238"/>
      <c r="J38" s="238"/>
      <c r="K38" s="238"/>
      <c r="L38" s="220"/>
    </row>
    <row r="39" spans="1:26" ht="14.4" x14ac:dyDescent="0.3">
      <c r="A39" s="238"/>
      <c r="B39" s="238"/>
      <c r="C39" s="238"/>
      <c r="D39" s="256">
        <f>SUM(D34:D38)</f>
        <v>150000</v>
      </c>
      <c r="E39" s="256">
        <f>SUM(E34:E38)</f>
        <v>77000</v>
      </c>
      <c r="F39" s="242">
        <f>SUM(F34:F38)</f>
        <v>52815</v>
      </c>
      <c r="G39" s="220"/>
      <c r="H39" s="220"/>
      <c r="I39" s="238"/>
      <c r="J39" s="238"/>
      <c r="K39" s="238"/>
      <c r="L39" s="220"/>
    </row>
    <row r="40" spans="1:26" ht="13.2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6" ht="13.2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6" ht="13.2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6" ht="13.2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6" ht="13.2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6" ht="13.2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6" ht="13.2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6" ht="13.2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6" ht="13.2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3.2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3.2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3.2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3.2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3.2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3.2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3.2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3.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3.2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3.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3.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3.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3.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3.2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3.2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2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3.2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3.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3.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3.2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3.2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3.2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3.2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3.2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3.2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3.2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3.2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3.2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3.2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3.2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3.2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3.2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3.2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3.2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3.2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3.2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3.2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3.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3.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3.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3.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3.2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3.2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3.2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3.2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3.2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3.2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3.2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3.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3.2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3.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3.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3.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3.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3.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3.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3.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3.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3.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3.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3.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3.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3.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3.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3.2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3.2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3.2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3.2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3.2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3.2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3.2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3.2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3.2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3.2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3.2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3.2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3.2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3.2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3.2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3.2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3.2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3.2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3.2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3.2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3.2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3.2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3.2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3.2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3.2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3.2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3.2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3.2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3.2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3.2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3.2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3.2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3.2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3.2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3.2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3.2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3.2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3.2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3.2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3.2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3.2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3.2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3.2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3.2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3.2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3.2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3.2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3.2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3.2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3.2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3.2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3.2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3.2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3.2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3.2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3.2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3.2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3.2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3.2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3.2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3.2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3.2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3.2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3.2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3.2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3.2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3.2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3.2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3.2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3.2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3.2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3.2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3.2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3.2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3.2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3.2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3.2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3.2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3.2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3.2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3.2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3.2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3.2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3.2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3.2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3.2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3.2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3.2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3.2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3.2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3.2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3.2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3.2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3.2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3.2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3.2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3.2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3.2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3.2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3.2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3.2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3.2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3.2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3.2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3.2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3.2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3.2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3.2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3.2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3.2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3.2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3.2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3.2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3.2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3.2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3.2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3.2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3.2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3.2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3.2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3.2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3.2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3.2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3.2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3.2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3.2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3.2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3.2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3.2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3.2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3.2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3.2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3.2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3.2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3.2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3.2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3.2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3.2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3.2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3.2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3.2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3.2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3.2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3.2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3.2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3.2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3.2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3.2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3.2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3.2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3.2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3.2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3.2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3.2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3.2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3.2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3.2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3.2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3.2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3.2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3.2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3.2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3.2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13.2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13.2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13.2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13.2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3.2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13.2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13.2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3.2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3.2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13.2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3.2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13.2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13.2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3.2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13.2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13.2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3.2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13.2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13.2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3.2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13.2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13.2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3.2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ht="13.2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13.2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13.2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ht="13.2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ht="13.2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ht="13.2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ht="13.2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ht="13.2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ht="13.2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13.2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ht="13.2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ht="13.2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ht="13.2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ht="13.2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ht="13.2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ht="13.2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ht="13.2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ht="13.2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13.2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ht="13.2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ht="13.2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ht="13.2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ht="13.2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ht="13.2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ht="13.2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ht="13.2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ht="13.2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ht="13.2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ht="13.2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ht="13.2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ht="13.2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ht="13.2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ht="13.2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13.2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ht="13.2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ht="13.2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ht="13.2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ht="13.2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ht="13.2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ht="13.2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ht="13.2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ht="13.2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ht="13.2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ht="13.2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ht="13.2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ht="13.2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ht="13.2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ht="13.2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ht="13.2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ht="13.2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ht="13.2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ht="13.2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ht="13.2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ht="13.2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 ht="13.2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ht="13.2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ht="13.2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ht="13.2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13.2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ht="13.2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ht="13.2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13.2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13.2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13.2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13.2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13.2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13.2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13.2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13.2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13.2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13.2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13.2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ht="13.2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13.2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13.2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13.2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ht="13.2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ht="13.2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13.2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ht="13.2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ht="13.2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ht="13.2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ht="13.2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13.2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ht="13.2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ht="13.2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13.2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13.2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1:12" ht="13.2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1:12" ht="13.2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1:12" ht="13.2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1:12" ht="13.2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 ht="13.2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1:12" ht="13.2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1:12" ht="13.2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1:12" ht="13.2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 ht="13.2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 ht="13.2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1:12" ht="13.2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1:12" ht="13.2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 ht="13.2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1:12" ht="13.2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1:12" ht="13.2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 ht="13.2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1:12" ht="13.2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1:12" ht="13.2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 ht="13.2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 ht="13.2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1:12" ht="13.2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ht="13.2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1:12" ht="13.2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1:12" ht="13.2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 ht="13.2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 ht="13.2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1:12" ht="13.2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1:12" ht="13.2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1:12" ht="13.2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1:12" ht="13.2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1:12" ht="13.2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1:12" ht="13.2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1:12" ht="13.2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1:12" ht="13.2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1:12" ht="13.2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1:12" ht="13.2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1:12" ht="13.2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1:12" ht="13.2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1:12" ht="13.2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1:12" ht="13.2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1:12" ht="13.2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1:12" ht="13.2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1:12" ht="13.2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1:12" ht="13.2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1:12" ht="13.2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1:12" ht="13.2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1:12" ht="13.2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1:12" ht="13.2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1:12" ht="13.2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1:12" ht="13.2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1:12" ht="13.2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1:12" ht="13.2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1:12" ht="13.2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1:12" ht="13.2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1:12" ht="13.2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1:12" ht="13.2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1:12" ht="13.2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1:12" ht="13.2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1:12" ht="13.2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1:12" ht="13.2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1:12" ht="13.2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1:12" ht="13.2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1:12" ht="13.2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1:12" ht="13.2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1:12" ht="13.2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1:12" ht="13.2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1:12" ht="13.2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1:12" ht="13.2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1:12" ht="13.2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1:12" ht="13.2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1:12" ht="13.2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1:12" ht="13.2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1:12" ht="13.2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1:12" ht="13.2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1:12" ht="13.2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1:12" ht="13.2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1:12" ht="13.2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1:12" ht="13.2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1:12" ht="13.2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1:12" ht="13.2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1:12" ht="13.2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1:12" ht="13.2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1:12" ht="13.2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1:12" ht="13.2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1:12" ht="13.2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1:12" ht="13.2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1:12" ht="13.2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1:12" ht="13.2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1:12" ht="13.2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1:12" ht="13.2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1:12" ht="13.2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1:12" ht="13.2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1:12" ht="13.2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1:12" ht="13.2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1:12" ht="13.2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1:12" ht="13.2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1:12" ht="13.2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1:12" ht="13.2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1:12" ht="13.2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1:12" ht="13.2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1:12" ht="13.2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1:12" ht="13.2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1:12" ht="13.2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1:12" ht="13.2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1:12" ht="13.2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1:12" ht="13.2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1:12" ht="13.2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1:12" ht="13.2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1:12" ht="13.2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1:12" ht="13.2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1:12" ht="13.2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1:12" ht="13.2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1:12" ht="13.2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1:12" ht="13.2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1:12" ht="13.2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1:12" ht="13.2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1:12" ht="13.2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1:12" ht="13.2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1:12" ht="13.2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1:12" ht="13.2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1:12" ht="13.2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1:12" ht="13.2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1:12" ht="13.2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1:12" ht="13.2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1:12" ht="13.2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1:12" ht="13.2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1:12" ht="13.2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1:12" ht="13.2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1:12" ht="13.2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1:12" ht="13.2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1:12" ht="13.2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1:12" ht="13.2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1:12" ht="13.2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1:12" ht="13.2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1:12" ht="13.2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1:12" ht="13.2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1:12" ht="13.2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1:12" ht="13.2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1:12" ht="13.2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1:12" ht="13.2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1:12" ht="13.2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1:12" ht="13.2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1:12" ht="13.2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1:12" ht="13.2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1:12" ht="13.2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1:12" ht="13.2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1:12" ht="13.2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1:12" ht="13.2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1:12" ht="13.2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1:12" ht="13.2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1:12" ht="13.2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1:12" ht="13.2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1:12" ht="13.2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1:12" ht="13.2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1:12" ht="13.2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1:12" ht="13.2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1:12" ht="13.2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1:12" ht="13.2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1:12" ht="13.2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1:12" ht="13.2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1:12" ht="13.2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1:12" ht="13.2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1:12" ht="13.2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1:12" ht="13.2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1:12" ht="13.2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1:12" ht="13.2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1:12" ht="13.2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1:12" ht="13.2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1:12" ht="13.2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1:12" ht="13.2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1:12" ht="13.2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1:12" ht="13.2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1:12" ht="13.2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1:12" ht="13.2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1:12" ht="13.2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1:12" ht="13.2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1:12" ht="13.2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1:12" ht="13.2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1:12" ht="13.2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1:12" ht="13.2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1:12" ht="13.2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1:12" ht="13.2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1:12" ht="13.2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1:12" ht="13.2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1:12" ht="13.2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1:12" ht="13.2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1:12" ht="13.2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1:12" ht="13.2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1:12" ht="13.2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1:12" ht="13.2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1:12" ht="13.2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1:12" ht="13.2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1:12" ht="13.2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1:12" ht="13.2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1:12" ht="13.2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1:12" ht="13.2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1:12" ht="13.2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1:12" ht="13.2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1:12" ht="13.2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1:12" ht="13.2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1:12" ht="13.2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1:12" ht="13.2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1:12" ht="13.2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1:12" ht="13.2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1:12" ht="13.2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1:12" ht="13.2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1:12" ht="13.2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1:12" ht="13.2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1:12" ht="13.2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1:12" ht="13.2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1:12" ht="13.2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1:12" ht="13.2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1:12" ht="13.2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1:12" ht="13.2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1:12" ht="13.2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1:12" ht="13.2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1:12" ht="13.2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1:12" ht="13.2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1:12" ht="13.2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1:12" ht="13.2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1:12" ht="13.2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1:12" ht="13.2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1:12" ht="13.2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1:12" ht="13.2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1:12" ht="13.2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1:12" ht="13.2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1:12" ht="13.2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1:12" ht="13.2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1:12" ht="13.2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1:12" ht="13.2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1:12" ht="13.2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1:12" ht="13.2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1:12" ht="13.2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1:12" ht="13.2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1:12" ht="13.2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1:12" ht="13.2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1:12" ht="13.2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1:12" ht="13.2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1:12" ht="13.2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1:12" ht="13.2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1:12" ht="13.2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1:12" ht="13.2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1:12" ht="13.2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1:12" ht="13.2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1:12" ht="13.2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1:12" ht="13.2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1:12" ht="13.2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1:12" ht="13.2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1:12" ht="13.2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1:12" ht="13.2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1:12" ht="13.2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1:12" ht="13.2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1:12" ht="13.2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1:12" ht="13.2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1:12" ht="13.2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1:12" ht="13.2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1:12" ht="13.2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1:12" ht="13.2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1:12" ht="13.2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1:12" ht="13.2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1:12" ht="13.2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1:12" ht="13.2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1:12" ht="13.2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1:12" ht="13.2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1:12" ht="13.2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1:12" ht="13.2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1:12" ht="13.2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1:12" ht="13.2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1:12" ht="13.2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1:12" ht="13.2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1:12" ht="13.2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1:12" ht="13.2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1:12" ht="13.2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1:12" ht="13.2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1:12" ht="13.2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1:12" ht="13.2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1:12" ht="13.2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1:12" ht="13.2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1:12" ht="13.2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1:12" ht="13.2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ht="13.2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ht="13.2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ht="13.2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ht="13.2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1:12" ht="13.2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1:12" ht="13.2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1:12" ht="13.2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1:12" ht="13.2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1:12" ht="13.2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1:12" ht="13.2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1:12" ht="13.2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1:12" ht="13.2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1:12" ht="13.2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1:12" ht="13.2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1:12" ht="13.2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1:12" ht="13.2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1:12" ht="13.2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1:12" ht="13.2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1:12" ht="13.2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1:12" ht="13.2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1:12" ht="13.2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1:12" ht="13.2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1:12" ht="13.2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1:12" ht="13.2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1:12" ht="13.2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1:12" ht="13.2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1:12" ht="13.2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1:12" ht="13.2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1:12" ht="13.2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1:12" ht="13.2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1:12" ht="13.2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1:12" ht="13.2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1:12" ht="13.2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1:12" ht="13.2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1:12" ht="13.2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1:12" ht="13.2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1:12" ht="13.2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1:12" ht="13.2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1:12" ht="13.2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1:12" ht="13.2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1:12" ht="13.2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1:12" ht="13.2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1:12" ht="13.2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1:12" ht="13.2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1:12" ht="13.2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1:12" ht="13.2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1:12" ht="13.2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1:12" ht="13.2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1:12" ht="13.2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1:12" ht="13.2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1:12" ht="13.2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1:12" ht="13.2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1:12" ht="13.2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1:12" ht="13.2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1:12" ht="13.2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1:12" ht="13.2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1:12" ht="13.2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1:12" ht="13.2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1:12" ht="13.2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1:12" ht="13.2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1:12" ht="13.2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1:12" ht="13.2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1:12" ht="13.2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1:12" ht="13.2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1:12" ht="13.2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1:12" ht="13.2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1:12" ht="13.2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1:12" ht="13.2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1:12" ht="13.2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1:12" ht="13.2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1:12" ht="13.2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1:12" ht="13.2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1:12" ht="13.2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1:12" ht="13.2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1:12" ht="13.2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1:12" ht="13.2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1:12" ht="13.2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1:12" ht="13.2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1:12" ht="13.2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1:12" ht="13.2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1:12" ht="13.2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1:12" ht="13.2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1:12" ht="13.2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1:12" ht="13.2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ht="13.2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1:12" ht="13.2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1:12" ht="13.2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1:12" ht="13.2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</row>
    <row r="755" spans="1:12" ht="13.2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</row>
    <row r="756" spans="1:12" ht="13.2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</row>
    <row r="757" spans="1:12" ht="13.2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</row>
    <row r="758" spans="1:12" ht="13.2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</row>
    <row r="759" spans="1:12" ht="13.2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1:12" ht="13.2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ht="13.2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ht="13.2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ht="13.2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ht="13.2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ht="13.2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ht="13.2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ht="13.2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ht="13.2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1:12" ht="13.2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1:12" ht="13.2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1:12" ht="13.2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1:12" ht="13.2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1:12" ht="13.2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1:12" ht="13.2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1:12" ht="13.2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1:12" ht="13.2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1:12" ht="13.2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1:12" ht="13.2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1:12" ht="13.2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1:12" ht="13.2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1:12" ht="13.2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1:12" ht="13.2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1:12" ht="13.2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1:12" ht="13.2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1:12" ht="13.2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1:12" ht="13.2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1:12" ht="13.2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1:12" ht="13.2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1:12" ht="13.2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1:12" ht="13.2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1:12" ht="13.2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1:12" ht="13.2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1:12" ht="13.2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1:12" ht="13.2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1:12" ht="13.2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1:12" ht="13.2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1:12" ht="13.2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1:12" ht="13.2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1:12" ht="13.2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1:12" ht="13.2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1:12" ht="13.2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1:12" ht="13.2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1:12" ht="13.2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1:12" ht="13.2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1:12" ht="13.2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1:12" ht="13.2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1:12" ht="13.2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1:12" ht="13.2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1:12" ht="13.2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1:12" ht="13.2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1:12" ht="13.2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1:12" ht="13.2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1:12" ht="13.2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1:12" ht="13.2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1:12" ht="13.2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1:12" ht="13.2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1:12" ht="13.2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1:12" ht="13.2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1:12" ht="13.2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1:12" ht="13.2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1:12" ht="13.2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1:12" ht="13.2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1:12" ht="13.2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1:12" ht="13.2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1:12" ht="13.2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1:12" ht="13.2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1:12" ht="13.2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1:12" ht="13.2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1:12" ht="13.2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1:12" ht="13.2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1:12" ht="13.2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1:12" ht="13.2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1:12" ht="13.2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1:12" ht="13.2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1:12" ht="13.2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1:12" ht="13.2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1:12" ht="13.2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1:12" ht="13.2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1:12" ht="13.2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1:12" ht="13.2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1:12" ht="13.2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1:12" ht="13.2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1:12" ht="13.2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1:12" ht="13.2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1:12" ht="13.2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1:12" ht="13.2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1:12" ht="13.2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1:12" ht="13.2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1:12" ht="13.2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1:12" ht="13.2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1:12" ht="13.2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1:12" ht="13.2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1:12" ht="13.2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1:12" ht="13.2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1:12" ht="13.2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1:12" ht="13.2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1:12" ht="13.2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1:12" ht="13.2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1:12" ht="13.2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1:12" ht="13.2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1:12" ht="13.2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1:12" ht="13.2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1:12" ht="13.2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1:12" ht="13.2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1:12" ht="13.2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1:12" ht="13.2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1:12" ht="13.2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1:12" ht="13.2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1:12" ht="13.2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1:12" ht="13.2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1:12" ht="13.2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1:12" ht="13.2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1:12" ht="13.2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1:12" ht="13.2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1:12" ht="13.2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1:12" ht="13.2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1:12" ht="13.2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1:12" ht="13.2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1:12" ht="13.2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1:12" ht="13.2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1:12" ht="13.2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1:12" ht="13.2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1:12" ht="13.2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1:12" ht="13.2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1:12" ht="13.2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1:12" ht="13.2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1:12" ht="13.2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1:12" ht="13.2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1:12" ht="13.2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1:12" ht="13.2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1:12" ht="13.2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1:12" ht="13.2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1:12" ht="13.2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1:12" ht="13.2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1:12" ht="13.2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1:12" ht="13.2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1:12" ht="13.2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1:12" ht="13.2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1:12" ht="13.2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1:12" ht="13.2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1:12" ht="13.2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1:12" ht="13.2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1:12" ht="13.2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1:12" ht="13.2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1:12" ht="13.2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1:12" ht="13.2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1:12" ht="13.2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1:12" ht="13.2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1:12" ht="13.2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1:12" ht="13.2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1:12" ht="13.2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1:12" ht="13.2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1:12" ht="13.2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1:12" ht="13.2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1:12" ht="13.2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1:12" ht="13.2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1:12" ht="13.2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1:12" ht="13.2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1:12" ht="13.2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1:12" ht="13.2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1:12" ht="13.2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1:12" ht="13.2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1:12" ht="13.2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1:12" ht="13.2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1:12" ht="13.2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1:12" ht="13.2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1:12" ht="13.2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1:12" ht="13.2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1:12" ht="13.2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1:12" ht="13.2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1:12" ht="13.2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1:12" ht="13.2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1:12" ht="13.2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1:12" ht="13.2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1:12" ht="13.2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1:12" ht="13.2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1:12" ht="13.2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1:12" ht="13.2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1:12" ht="13.2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1:12" ht="13.2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1:12" ht="13.2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1:12" ht="13.2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1:12" ht="13.2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1:12" ht="13.2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1:12" ht="13.2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1:12" ht="13.2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1:12" ht="13.2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1:12" ht="13.2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1:12" ht="13.2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1:12" ht="13.2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1:12" ht="13.2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1:12" ht="13.2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1:12" ht="13.2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1:12" ht="13.2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1:12" ht="13.2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1:12" ht="13.2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1:12" ht="13.2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1:12" ht="13.2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1:12" ht="13.2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1:12" ht="13.2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1:12" ht="13.2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1:12" ht="13.2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1:12" ht="13.2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1:12" ht="13.2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1:12" ht="13.2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1:12" ht="13.2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1:12" ht="13.2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1:12" ht="13.2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1:12" ht="13.2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1:12" ht="13.2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1:12" ht="13.2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1:12" ht="13.2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1:12" ht="13.2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1:12" ht="13.2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1:12" ht="13.2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1:12" ht="13.2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1:12" ht="13.2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1:12" ht="13.2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1:12" ht="13.2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1:12" ht="13.2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1:12" ht="13.2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1:12" ht="13.2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1:12" ht="13.2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1:12" ht="13.2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1:12" ht="13.2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1:12" ht="13.2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1:12" ht="13.2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</sheetData>
  <mergeCells count="19">
    <mergeCell ref="F32:F33"/>
    <mergeCell ref="G32:G33"/>
    <mergeCell ref="H32:H33"/>
    <mergeCell ref="A31:H31"/>
    <mergeCell ref="A32:A33"/>
    <mergeCell ref="B32:B33"/>
    <mergeCell ref="C32:C33"/>
    <mergeCell ref="D32:D33"/>
    <mergeCell ref="E32:E33"/>
    <mergeCell ref="J9:J10"/>
    <mergeCell ref="A8:L8"/>
    <mergeCell ref="A9:A10"/>
    <mergeCell ref="B9:B10"/>
    <mergeCell ref="C9:C10"/>
    <mergeCell ref="D9:D10"/>
    <mergeCell ref="I9:I10"/>
    <mergeCell ref="K9:K10"/>
    <mergeCell ref="L9:L10"/>
    <mergeCell ref="E9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3" workbookViewId="0">
      <selection activeCell="G14" sqref="G14:G15"/>
    </sheetView>
  </sheetViews>
  <sheetFormatPr defaultColWidth="14.44140625" defaultRowHeight="15.75" customHeight="1" x14ac:dyDescent="0.25"/>
  <sheetData>
    <row r="1" spans="1:12" ht="28.8" x14ac:dyDescent="0.3">
      <c r="A1" s="37" t="s">
        <v>17</v>
      </c>
      <c r="B1" s="38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4"/>
    </row>
    <row r="2" spans="1:12" ht="14.4" x14ac:dyDescent="0.3">
      <c r="A2" s="37" t="s">
        <v>18</v>
      </c>
      <c r="B2" s="39" t="s">
        <v>105</v>
      </c>
      <c r="C2" s="37"/>
      <c r="D2" s="37"/>
      <c r="E2" s="37"/>
      <c r="F2" s="37"/>
      <c r="G2" s="37"/>
      <c r="H2" s="37"/>
      <c r="I2" s="37"/>
      <c r="J2" s="37"/>
      <c r="K2" s="37"/>
      <c r="L2" s="34"/>
    </row>
    <row r="3" spans="1:12" ht="14.4" x14ac:dyDescent="0.3">
      <c r="A3" s="37" t="s">
        <v>19</v>
      </c>
      <c r="B3" s="40"/>
      <c r="C3" s="37"/>
      <c r="D3" s="37"/>
      <c r="E3" s="37"/>
      <c r="F3" s="37"/>
      <c r="G3" s="37"/>
      <c r="H3" s="37"/>
      <c r="I3" s="37"/>
      <c r="J3" s="37"/>
      <c r="K3" s="37"/>
      <c r="L3" s="34"/>
    </row>
    <row r="4" spans="1:12" ht="14.4" x14ac:dyDescent="0.3">
      <c r="A4" s="37" t="s">
        <v>20</v>
      </c>
      <c r="B4" s="41">
        <f>F19+D30</f>
        <v>1492000</v>
      </c>
      <c r="C4" s="37"/>
      <c r="D4" s="37"/>
      <c r="E4" s="37"/>
      <c r="F4" s="37"/>
      <c r="G4" s="37"/>
      <c r="H4" s="37"/>
      <c r="I4" s="37"/>
      <c r="J4" s="37"/>
      <c r="K4" s="37"/>
      <c r="L4" s="34"/>
    </row>
    <row r="5" spans="1:12" ht="14.4" x14ac:dyDescent="0.3">
      <c r="A5" s="37" t="s">
        <v>21</v>
      </c>
      <c r="B5" s="41">
        <f>G19+E30</f>
        <v>1235000</v>
      </c>
      <c r="C5" s="37"/>
      <c r="D5" s="37"/>
      <c r="E5" s="37"/>
      <c r="F5" s="37"/>
      <c r="G5" s="37"/>
      <c r="H5" s="37"/>
      <c r="I5" s="37"/>
      <c r="J5" s="37"/>
      <c r="K5" s="37"/>
      <c r="L5" s="34"/>
    </row>
    <row r="6" spans="1:12" ht="14.4" x14ac:dyDescent="0.3">
      <c r="A6" s="37" t="s">
        <v>16</v>
      </c>
      <c r="B6" s="42">
        <f>I19+F30</f>
        <v>166945</v>
      </c>
      <c r="C6" s="37"/>
      <c r="D6" s="37"/>
      <c r="E6" s="37"/>
      <c r="F6" s="37"/>
      <c r="G6" s="37"/>
      <c r="H6" s="37"/>
      <c r="I6" s="37"/>
      <c r="J6" s="37"/>
      <c r="K6" s="37"/>
      <c r="L6" s="34"/>
    </row>
    <row r="7" spans="1:12" ht="14.4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4"/>
    </row>
    <row r="8" spans="1:12" ht="14.4" x14ac:dyDescent="0.3">
      <c r="A8" s="308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</row>
    <row r="9" spans="1:12" ht="15.75" customHeight="1" x14ac:dyDescent="0.3">
      <c r="A9" s="307" t="s">
        <v>22</v>
      </c>
      <c r="B9" s="307" t="s">
        <v>23</v>
      </c>
      <c r="C9" s="307" t="s">
        <v>24</v>
      </c>
      <c r="D9" s="307" t="s">
        <v>25</v>
      </c>
      <c r="E9" s="309" t="s">
        <v>26</v>
      </c>
      <c r="F9" s="43" t="s">
        <v>27</v>
      </c>
      <c r="G9" s="43"/>
      <c r="H9" s="43" t="s">
        <v>28</v>
      </c>
      <c r="I9" s="307" t="s">
        <v>16</v>
      </c>
      <c r="J9" s="307" t="s">
        <v>29</v>
      </c>
      <c r="K9" s="307" t="s">
        <v>30</v>
      </c>
      <c r="L9" s="307" t="s">
        <v>31</v>
      </c>
    </row>
    <row r="10" spans="1:12" ht="15.75" customHeight="1" x14ac:dyDescent="0.3">
      <c r="A10" s="303"/>
      <c r="B10" s="303"/>
      <c r="C10" s="303"/>
      <c r="D10" s="303"/>
      <c r="E10" s="310"/>
      <c r="F10" s="43" t="s">
        <v>32</v>
      </c>
      <c r="G10" s="43" t="s">
        <v>21</v>
      </c>
      <c r="H10" s="43" t="s">
        <v>33</v>
      </c>
      <c r="I10" s="303"/>
      <c r="J10" s="303"/>
      <c r="K10" s="303"/>
      <c r="L10" s="303"/>
    </row>
    <row r="11" spans="1:12" ht="15.75" customHeight="1" x14ac:dyDescent="0.3">
      <c r="A11" s="44" t="s">
        <v>106</v>
      </c>
      <c r="B11" s="44" t="s">
        <v>97</v>
      </c>
      <c r="C11" s="44" t="s">
        <v>107</v>
      </c>
      <c r="D11" s="45">
        <v>43140</v>
      </c>
      <c r="E11" s="46">
        <v>52000</v>
      </c>
      <c r="F11" s="47">
        <v>52000</v>
      </c>
      <c r="G11" s="48">
        <v>52000</v>
      </c>
      <c r="H11" s="44"/>
      <c r="I11" s="296">
        <f>G11-11000</f>
        <v>41000</v>
      </c>
      <c r="J11" s="24" t="s">
        <v>461</v>
      </c>
      <c r="K11" s="134"/>
      <c r="L11" s="134"/>
    </row>
    <row r="12" spans="1:12" ht="15.75" customHeight="1" x14ac:dyDescent="0.3">
      <c r="A12" s="50" t="s">
        <v>44</v>
      </c>
      <c r="B12" s="44" t="s">
        <v>45</v>
      </c>
      <c r="C12" s="44" t="s">
        <v>72</v>
      </c>
      <c r="D12" s="45">
        <v>43209</v>
      </c>
      <c r="E12" s="47">
        <v>200000</v>
      </c>
      <c r="F12" s="47">
        <v>200000</v>
      </c>
      <c r="G12" s="48">
        <v>0</v>
      </c>
      <c r="H12" s="44"/>
      <c r="I12" s="262"/>
      <c r="J12" s="134"/>
      <c r="K12" s="134"/>
      <c r="L12" s="134"/>
    </row>
    <row r="13" spans="1:12" ht="15.75" customHeight="1" x14ac:dyDescent="0.3">
      <c r="A13" s="51" t="s">
        <v>108</v>
      </c>
      <c r="B13" s="51" t="s">
        <v>46</v>
      </c>
      <c r="C13" s="51" t="s">
        <v>109</v>
      </c>
      <c r="D13" s="52">
        <v>43329</v>
      </c>
      <c r="E13" s="53">
        <v>20000</v>
      </c>
      <c r="F13" s="53">
        <v>20000</v>
      </c>
      <c r="G13" s="48">
        <v>20000</v>
      </c>
      <c r="H13" s="54"/>
      <c r="I13" s="8">
        <v>20000</v>
      </c>
      <c r="J13" s="22"/>
      <c r="K13" s="137"/>
      <c r="L13" s="137"/>
    </row>
    <row r="14" spans="1:12" ht="15.75" customHeight="1" x14ac:dyDescent="0.3">
      <c r="A14" s="51" t="s">
        <v>42</v>
      </c>
      <c r="B14" s="51" t="s">
        <v>43</v>
      </c>
      <c r="C14" s="51"/>
      <c r="D14" s="51" t="s">
        <v>110</v>
      </c>
      <c r="E14" s="53">
        <v>600000</v>
      </c>
      <c r="F14" s="53">
        <v>600000</v>
      </c>
      <c r="G14" s="48">
        <v>600000</v>
      </c>
      <c r="H14" s="54"/>
      <c r="I14" s="262"/>
      <c r="J14" s="22" t="s">
        <v>462</v>
      </c>
      <c r="K14" s="137"/>
      <c r="L14" s="137"/>
    </row>
    <row r="15" spans="1:12" ht="15.75" customHeight="1" x14ac:dyDescent="0.3">
      <c r="A15" s="51"/>
      <c r="B15" s="51" t="s">
        <v>34</v>
      </c>
      <c r="C15" s="51"/>
      <c r="D15" s="51" t="s">
        <v>110</v>
      </c>
      <c r="E15" s="53">
        <v>440000</v>
      </c>
      <c r="F15" s="53">
        <v>440000</v>
      </c>
      <c r="G15" s="48">
        <v>440000</v>
      </c>
      <c r="H15" s="51"/>
      <c r="I15" s="262"/>
      <c r="J15" s="22" t="s">
        <v>462</v>
      </c>
      <c r="K15" s="137"/>
      <c r="L15" s="137"/>
    </row>
    <row r="16" spans="1:12" ht="15.75" customHeight="1" x14ac:dyDescent="0.3">
      <c r="A16" s="31" t="s">
        <v>111</v>
      </c>
      <c r="B16" s="31" t="s">
        <v>97</v>
      </c>
      <c r="C16" s="31" t="s">
        <v>107</v>
      </c>
      <c r="D16" s="31" t="s">
        <v>110</v>
      </c>
      <c r="E16" s="32">
        <v>80000</v>
      </c>
      <c r="F16" s="32">
        <v>80000</v>
      </c>
      <c r="G16" s="48">
        <v>80000</v>
      </c>
      <c r="H16" s="31"/>
      <c r="I16" s="262">
        <v>80000</v>
      </c>
      <c r="J16" s="24"/>
      <c r="K16" s="12"/>
      <c r="L16" s="12"/>
    </row>
    <row r="17" spans="1:12" ht="14.4" x14ac:dyDescent="0.3">
      <c r="A17" s="31"/>
      <c r="B17" s="31"/>
      <c r="C17" s="31"/>
      <c r="D17" s="31"/>
      <c r="E17" s="32"/>
      <c r="F17" s="32"/>
      <c r="G17" s="48"/>
      <c r="H17" s="31"/>
      <c r="I17" s="24"/>
      <c r="J17" s="12"/>
      <c r="K17" s="12"/>
      <c r="L17" s="12"/>
    </row>
    <row r="18" spans="1:12" ht="14.4" x14ac:dyDescent="0.3">
      <c r="A18" s="31"/>
      <c r="B18" s="31"/>
      <c r="C18" s="31"/>
      <c r="D18" s="31"/>
      <c r="E18" s="32"/>
      <c r="F18" s="32"/>
      <c r="G18" s="48"/>
      <c r="H18" s="55"/>
      <c r="I18" s="22"/>
      <c r="J18" s="12"/>
      <c r="K18" s="12"/>
      <c r="L18" s="12"/>
    </row>
    <row r="19" spans="1:12" ht="14.4" x14ac:dyDescent="0.3">
      <c r="A19" s="37"/>
      <c r="B19" s="37"/>
      <c r="C19" s="37"/>
      <c r="D19" s="37"/>
      <c r="E19" s="56">
        <f>SUM(E11:E18)</f>
        <v>1392000</v>
      </c>
      <c r="F19" s="56">
        <f>SUM(F11:F18)</f>
        <v>1392000</v>
      </c>
      <c r="G19" s="56">
        <f>SUM(G11:G18)</f>
        <v>1192000</v>
      </c>
      <c r="H19" s="56">
        <f>SUM(H11:H18)</f>
        <v>0</v>
      </c>
      <c r="I19" s="42">
        <f>SUM(I11:I18)</f>
        <v>141000</v>
      </c>
      <c r="J19" s="37"/>
      <c r="K19" s="34"/>
      <c r="L19" s="34"/>
    </row>
    <row r="20" spans="1:12" ht="14.4" x14ac:dyDescent="0.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4"/>
    </row>
    <row r="21" spans="1:12" ht="14.4" x14ac:dyDescent="0.3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4"/>
    </row>
    <row r="22" spans="1:12" ht="14.4" x14ac:dyDescent="0.3">
      <c r="A22" s="306"/>
      <c r="B22" s="303"/>
      <c r="C22" s="303"/>
      <c r="D22" s="303"/>
      <c r="E22" s="303"/>
      <c r="F22" s="303"/>
      <c r="G22" s="303"/>
      <c r="H22" s="303"/>
      <c r="I22" s="37"/>
      <c r="J22" s="37"/>
      <c r="K22" s="37"/>
      <c r="L22" s="34"/>
    </row>
    <row r="23" spans="1:12" ht="14.4" x14ac:dyDescent="0.3">
      <c r="A23" s="307" t="s">
        <v>38</v>
      </c>
      <c r="B23" s="307" t="s">
        <v>39</v>
      </c>
      <c r="C23" s="307" t="s">
        <v>25</v>
      </c>
      <c r="D23" s="307" t="s">
        <v>20</v>
      </c>
      <c r="E23" s="307" t="s">
        <v>21</v>
      </c>
      <c r="F23" s="307" t="s">
        <v>16</v>
      </c>
      <c r="G23" s="307" t="s">
        <v>30</v>
      </c>
      <c r="H23" s="307" t="s">
        <v>31</v>
      </c>
      <c r="I23" s="37"/>
      <c r="J23" s="37"/>
      <c r="K23" s="37"/>
      <c r="L23" s="34"/>
    </row>
    <row r="24" spans="1:12" ht="14.4" x14ac:dyDescent="0.3">
      <c r="A24" s="303"/>
      <c r="B24" s="303"/>
      <c r="C24" s="303"/>
      <c r="D24" s="303"/>
      <c r="E24" s="303"/>
      <c r="F24" s="303"/>
      <c r="G24" s="303"/>
      <c r="H24" s="303"/>
      <c r="I24" s="37"/>
      <c r="J24" s="37"/>
      <c r="K24" s="37"/>
      <c r="L24" s="34"/>
    </row>
    <row r="25" spans="1:12" ht="14.4" x14ac:dyDescent="0.3">
      <c r="A25" s="57" t="s">
        <v>69</v>
      </c>
      <c r="B25" s="57"/>
      <c r="C25" s="57"/>
      <c r="D25" s="58">
        <v>20000</v>
      </c>
      <c r="E25" s="59">
        <v>18000</v>
      </c>
      <c r="F25" s="42">
        <f>20005+4629</f>
        <v>24634</v>
      </c>
      <c r="G25" s="49"/>
      <c r="H25" s="49"/>
      <c r="I25" s="37"/>
      <c r="J25" s="37"/>
      <c r="K25" s="37"/>
      <c r="L25" s="34"/>
    </row>
    <row r="26" spans="1:12" ht="14.4" x14ac:dyDescent="0.3">
      <c r="A26" s="57" t="s">
        <v>68</v>
      </c>
      <c r="B26" s="57"/>
      <c r="C26" s="57"/>
      <c r="D26" s="58">
        <v>80000</v>
      </c>
      <c r="E26" s="59">
        <v>25000</v>
      </c>
      <c r="F26" s="42">
        <v>1311</v>
      </c>
      <c r="G26" s="49"/>
      <c r="H26" s="49"/>
      <c r="I26" s="37"/>
      <c r="J26" s="37"/>
      <c r="K26" s="37"/>
      <c r="L26" s="34"/>
    </row>
    <row r="27" spans="1:12" ht="14.4" x14ac:dyDescent="0.3">
      <c r="A27" s="31"/>
      <c r="B27" s="31"/>
      <c r="C27" s="31"/>
      <c r="D27" s="31"/>
      <c r="E27" s="60"/>
      <c r="F27" s="37"/>
      <c r="G27" s="31"/>
      <c r="H27" s="31"/>
      <c r="I27" s="37"/>
      <c r="J27" s="37"/>
      <c r="K27" s="37"/>
      <c r="L27" s="34"/>
    </row>
    <row r="28" spans="1:12" ht="14.4" x14ac:dyDescent="0.3">
      <c r="A28" s="31"/>
      <c r="B28" s="31"/>
      <c r="C28" s="31"/>
      <c r="D28" s="31"/>
      <c r="E28" s="60"/>
      <c r="F28" s="37"/>
      <c r="G28" s="31"/>
      <c r="H28" s="31"/>
      <c r="I28" s="37"/>
      <c r="J28" s="37"/>
      <c r="K28" s="37"/>
      <c r="L28" s="34"/>
    </row>
    <row r="29" spans="1:12" ht="14.4" x14ac:dyDescent="0.3">
      <c r="A29" s="31"/>
      <c r="B29" s="31"/>
      <c r="C29" s="31"/>
      <c r="D29" s="31"/>
      <c r="E29" s="60"/>
      <c r="F29" s="37"/>
      <c r="G29" s="31"/>
      <c r="H29" s="31"/>
      <c r="I29" s="37"/>
      <c r="J29" s="37"/>
      <c r="K29" s="37"/>
      <c r="L29" s="34"/>
    </row>
    <row r="30" spans="1:12" ht="14.4" x14ac:dyDescent="0.3">
      <c r="A30" s="37"/>
      <c r="B30" s="37"/>
      <c r="C30" s="37"/>
      <c r="D30" s="56">
        <f>SUM(D25:D29)</f>
        <v>100000</v>
      </c>
      <c r="E30" s="56">
        <f>SUM(E25:E29)</f>
        <v>43000</v>
      </c>
      <c r="F30" s="42">
        <f>SUM(F25:F29)</f>
        <v>25945</v>
      </c>
      <c r="G30" s="34"/>
      <c r="H30" s="34"/>
      <c r="I30" s="37"/>
      <c r="J30" s="37"/>
      <c r="K30" s="37"/>
      <c r="L30" s="34"/>
    </row>
    <row r="31" spans="1:12" ht="15.7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7" ht="13.2" x14ac:dyDescent="0.25"/>
    <row r="38" ht="13.2" x14ac:dyDescent="0.25"/>
    <row r="39" ht="13.2" x14ac:dyDescent="0.25"/>
    <row r="40" ht="13.2" x14ac:dyDescent="0.25"/>
  </sheetData>
  <mergeCells count="19">
    <mergeCell ref="K9:K10"/>
    <mergeCell ref="A8:L8"/>
    <mergeCell ref="A9:A10"/>
    <mergeCell ref="B9:B10"/>
    <mergeCell ref="L9:L10"/>
    <mergeCell ref="C9:C10"/>
    <mergeCell ref="D9:D10"/>
    <mergeCell ref="E9:E10"/>
    <mergeCell ref="I9:I10"/>
    <mergeCell ref="J9:J10"/>
    <mergeCell ref="A22:H22"/>
    <mergeCell ref="A23:A24"/>
    <mergeCell ref="B23:B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B7" sqref="B7"/>
    </sheetView>
  </sheetViews>
  <sheetFormatPr defaultColWidth="14.44140625" defaultRowHeight="15.75" customHeight="1" x14ac:dyDescent="0.25"/>
  <cols>
    <col min="9" max="9" width="10.77734375" bestFit="1" customWidth="1"/>
    <col min="10" max="10" width="13.109375" bestFit="1" customWidth="1"/>
  </cols>
  <sheetData>
    <row r="1" spans="1:12" ht="15.6" x14ac:dyDescent="0.3">
      <c r="A1" s="37" t="s">
        <v>17</v>
      </c>
      <c r="B1" s="39" t="s">
        <v>2</v>
      </c>
      <c r="C1" s="37"/>
      <c r="D1" s="210">
        <v>591454</v>
      </c>
      <c r="E1" s="37"/>
      <c r="F1" s="37"/>
      <c r="G1" s="37"/>
      <c r="H1" s="37"/>
      <c r="I1" s="37"/>
      <c r="J1" s="37"/>
      <c r="K1" s="37"/>
      <c r="L1" s="34"/>
    </row>
    <row r="2" spans="1:12" ht="14.4" x14ac:dyDescent="0.3">
      <c r="A2" s="37" t="s">
        <v>18</v>
      </c>
      <c r="B2" s="39" t="s">
        <v>47</v>
      </c>
      <c r="C2" s="37"/>
      <c r="D2" s="211">
        <f>D1*0.2</f>
        <v>118290.8</v>
      </c>
      <c r="E2" s="37"/>
      <c r="F2" s="37">
        <v>825</v>
      </c>
      <c r="G2" s="37"/>
      <c r="H2" s="37"/>
      <c r="I2" s="37"/>
      <c r="J2" s="37"/>
      <c r="K2" s="37"/>
      <c r="L2" s="34"/>
    </row>
    <row r="3" spans="1:12" ht="14.4" x14ac:dyDescent="0.3">
      <c r="A3" s="37" t="s">
        <v>19</v>
      </c>
      <c r="B3" s="40"/>
      <c r="C3" s="37"/>
      <c r="D3" s="37" t="s">
        <v>437</v>
      </c>
      <c r="E3" s="37"/>
      <c r="F3" s="37"/>
      <c r="G3" s="37"/>
      <c r="H3" s="37"/>
      <c r="I3" s="37"/>
      <c r="J3" s="37"/>
      <c r="K3" s="37"/>
      <c r="L3" s="34"/>
    </row>
    <row r="4" spans="1:12" ht="14.4" x14ac:dyDescent="0.3">
      <c r="A4" s="37" t="s">
        <v>20</v>
      </c>
      <c r="B4" s="41">
        <f>F21+D74</f>
        <v>1486431.9</v>
      </c>
      <c r="C4" s="37"/>
      <c r="D4" s="37"/>
      <c r="E4" s="37"/>
      <c r="F4" s="37"/>
      <c r="G4" s="37"/>
      <c r="H4" s="37"/>
      <c r="I4" s="37"/>
      <c r="J4" s="37"/>
      <c r="K4" s="37"/>
      <c r="L4" s="34"/>
    </row>
    <row r="5" spans="1:12" ht="14.4" x14ac:dyDescent="0.3">
      <c r="A5" s="37" t="s">
        <v>21</v>
      </c>
      <c r="B5" s="41">
        <f>G21+E74</f>
        <v>803643.48</v>
      </c>
      <c r="C5" s="37"/>
      <c r="D5" s="37"/>
      <c r="E5" s="37"/>
      <c r="F5" s="37"/>
      <c r="G5" s="37"/>
      <c r="H5" s="37"/>
      <c r="I5" s="37"/>
      <c r="J5" s="37"/>
      <c r="K5" s="37"/>
      <c r="L5" s="34"/>
    </row>
    <row r="6" spans="1:12" ht="14.4" x14ac:dyDescent="0.3">
      <c r="A6" s="37" t="s">
        <v>16</v>
      </c>
      <c r="B6" s="17">
        <f>I21+F74</f>
        <v>737461.48</v>
      </c>
      <c r="C6" s="37"/>
      <c r="D6" s="37"/>
      <c r="E6" s="37"/>
      <c r="F6" s="37"/>
      <c r="G6" s="37"/>
      <c r="H6" s="37"/>
      <c r="I6" s="37"/>
      <c r="J6" s="37"/>
      <c r="K6" s="37"/>
      <c r="L6" s="34"/>
    </row>
    <row r="7" spans="1:12" ht="14.4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4"/>
    </row>
    <row r="8" spans="1:12" ht="14.4" x14ac:dyDescent="0.3">
      <c r="A8" s="308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</row>
    <row r="9" spans="1:12" ht="14.4" x14ac:dyDescent="0.3">
      <c r="A9" s="307" t="s">
        <v>22</v>
      </c>
      <c r="B9" s="307" t="s">
        <v>23</v>
      </c>
      <c r="C9" s="307" t="s">
        <v>24</v>
      </c>
      <c r="D9" s="307" t="s">
        <v>25</v>
      </c>
      <c r="E9" s="307" t="s">
        <v>26</v>
      </c>
      <c r="F9" s="43" t="s">
        <v>27</v>
      </c>
      <c r="G9" s="43"/>
      <c r="H9" s="43" t="s">
        <v>28</v>
      </c>
      <c r="I9" s="307" t="s">
        <v>16</v>
      </c>
      <c r="J9" s="307" t="s">
        <v>29</v>
      </c>
      <c r="K9" s="307" t="s">
        <v>30</v>
      </c>
      <c r="L9" s="307" t="s">
        <v>31</v>
      </c>
    </row>
    <row r="10" spans="1:12" ht="14.4" x14ac:dyDescent="0.3">
      <c r="A10" s="303"/>
      <c r="B10" s="303"/>
      <c r="C10" s="303"/>
      <c r="D10" s="303"/>
      <c r="E10" s="303"/>
      <c r="F10" s="43" t="s">
        <v>32</v>
      </c>
      <c r="G10" s="43" t="s">
        <v>21</v>
      </c>
      <c r="H10" s="43" t="s">
        <v>33</v>
      </c>
      <c r="I10" s="303"/>
      <c r="J10" s="303"/>
      <c r="K10" s="303"/>
      <c r="L10" s="303"/>
    </row>
    <row r="11" spans="1:12" ht="15.75" customHeight="1" x14ac:dyDescent="0.3">
      <c r="A11" s="61" t="s">
        <v>112</v>
      </c>
      <c r="B11" s="62" t="s">
        <v>113</v>
      </c>
      <c r="C11" s="62" t="s">
        <v>114</v>
      </c>
      <c r="D11" s="63">
        <v>43224</v>
      </c>
      <c r="E11" s="64">
        <v>90000</v>
      </c>
      <c r="F11" s="65">
        <f>E11</f>
        <v>90000</v>
      </c>
      <c r="G11" s="222">
        <v>90000</v>
      </c>
      <c r="H11" s="62"/>
      <c r="I11" s="266">
        <v>0</v>
      </c>
      <c r="J11" s="62"/>
      <c r="K11" s="62"/>
      <c r="L11" s="61"/>
    </row>
    <row r="12" spans="1:12" ht="15.75" customHeight="1" x14ac:dyDescent="0.3">
      <c r="A12" s="66" t="s">
        <v>115</v>
      </c>
      <c r="B12" s="67" t="s">
        <v>43</v>
      </c>
      <c r="C12" s="67" t="s">
        <v>116</v>
      </c>
      <c r="D12" s="68">
        <v>43245</v>
      </c>
      <c r="E12" s="69">
        <v>80000</v>
      </c>
      <c r="F12" s="70">
        <f>E12</f>
        <v>80000</v>
      </c>
      <c r="G12" s="221">
        <v>80000</v>
      </c>
      <c r="H12" s="71"/>
      <c r="I12" s="267">
        <v>80000</v>
      </c>
      <c r="J12" s="72"/>
      <c r="K12" s="73" t="s">
        <v>117</v>
      </c>
      <c r="L12" s="314"/>
    </row>
    <row r="13" spans="1:12" ht="15.75" customHeight="1" x14ac:dyDescent="0.3">
      <c r="A13" s="315" t="s">
        <v>118</v>
      </c>
      <c r="B13" s="74" t="s">
        <v>119</v>
      </c>
      <c r="C13" s="74" t="s">
        <v>120</v>
      </c>
      <c r="D13" s="316">
        <v>43357</v>
      </c>
      <c r="E13" s="75">
        <v>10000</v>
      </c>
      <c r="F13" s="70">
        <f>E13</f>
        <v>10000</v>
      </c>
      <c r="G13" s="221">
        <v>0</v>
      </c>
      <c r="H13" s="71"/>
      <c r="I13" s="268"/>
      <c r="J13" s="72"/>
      <c r="K13" s="76" t="s">
        <v>121</v>
      </c>
      <c r="L13" s="314"/>
    </row>
    <row r="14" spans="1:12" ht="15.75" customHeight="1" x14ac:dyDescent="0.3">
      <c r="A14" s="315"/>
      <c r="B14" s="74" t="s">
        <v>122</v>
      </c>
      <c r="C14" s="74"/>
      <c r="D14" s="316"/>
      <c r="E14" s="75">
        <v>30000</v>
      </c>
      <c r="F14" s="70">
        <f>E14</f>
        <v>30000</v>
      </c>
      <c r="G14" s="221">
        <v>0</v>
      </c>
      <c r="H14" s="72"/>
      <c r="I14" s="268"/>
      <c r="J14" s="72"/>
      <c r="K14" s="74" t="s">
        <v>123</v>
      </c>
      <c r="L14" s="270"/>
    </row>
    <row r="15" spans="1:12" ht="15.75" customHeight="1" x14ac:dyDescent="0.3">
      <c r="A15" s="311" t="s">
        <v>124</v>
      </c>
      <c r="B15" s="77" t="s">
        <v>48</v>
      </c>
      <c r="C15" s="77" t="s">
        <v>125</v>
      </c>
      <c r="D15" s="77" t="s">
        <v>126</v>
      </c>
      <c r="E15" s="78">
        <v>120000</v>
      </c>
      <c r="F15" s="79">
        <v>80000</v>
      </c>
      <c r="G15" s="223">
        <v>0</v>
      </c>
      <c r="H15" s="77"/>
      <c r="I15" s="269"/>
      <c r="J15" s="77"/>
      <c r="K15" s="77"/>
      <c r="L15" s="263" t="s">
        <v>127</v>
      </c>
    </row>
    <row r="16" spans="1:12" ht="15.75" customHeight="1" x14ac:dyDescent="0.3">
      <c r="A16" s="311"/>
      <c r="B16" s="77" t="s">
        <v>128</v>
      </c>
      <c r="C16" s="77"/>
      <c r="D16" s="77"/>
      <c r="E16" s="78">
        <v>30000</v>
      </c>
      <c r="F16" s="79">
        <f>E16</f>
        <v>30000</v>
      </c>
      <c r="G16" s="223">
        <v>0</v>
      </c>
      <c r="H16" s="77"/>
      <c r="I16" s="269"/>
      <c r="J16" s="77"/>
      <c r="K16" s="77"/>
      <c r="L16" s="263"/>
    </row>
    <row r="17" spans="1:12" ht="15.75" customHeight="1" x14ac:dyDescent="0.3">
      <c r="A17" s="77" t="s">
        <v>129</v>
      </c>
      <c r="B17" s="77" t="s">
        <v>67</v>
      </c>
      <c r="C17" s="77" t="s">
        <v>130</v>
      </c>
      <c r="D17" s="77" t="s">
        <v>131</v>
      </c>
      <c r="E17" s="78">
        <v>300000</v>
      </c>
      <c r="F17" s="79">
        <v>100000</v>
      </c>
      <c r="G17" s="223">
        <v>100000</v>
      </c>
      <c r="H17" s="77"/>
      <c r="I17" s="267">
        <v>100000</v>
      </c>
      <c r="J17" s="77"/>
      <c r="K17" s="77"/>
      <c r="L17" s="263" t="s">
        <v>127</v>
      </c>
    </row>
    <row r="18" spans="1:12" ht="15.75" customHeight="1" x14ac:dyDescent="0.3">
      <c r="A18" s="77" t="s">
        <v>132</v>
      </c>
      <c r="B18" s="77" t="s">
        <v>48</v>
      </c>
      <c r="C18" s="77" t="s">
        <v>133</v>
      </c>
      <c r="D18" s="80">
        <v>43203</v>
      </c>
      <c r="E18" s="78">
        <v>90000</v>
      </c>
      <c r="F18" s="79">
        <f>E18</f>
        <v>90000</v>
      </c>
      <c r="G18" s="223">
        <v>0</v>
      </c>
      <c r="H18" s="77"/>
      <c r="I18" s="269"/>
      <c r="J18" s="77"/>
      <c r="K18" s="77"/>
      <c r="L18" s="263" t="s">
        <v>134</v>
      </c>
    </row>
    <row r="19" spans="1:12" ht="14.4" x14ac:dyDescent="0.3">
      <c r="A19" s="77" t="s">
        <v>135</v>
      </c>
      <c r="B19" s="77" t="s">
        <v>48</v>
      </c>
      <c r="C19" s="77" t="s">
        <v>133</v>
      </c>
      <c r="D19" s="80">
        <v>43245</v>
      </c>
      <c r="E19" s="78">
        <v>250000</v>
      </c>
      <c r="F19" s="79">
        <v>180000</v>
      </c>
      <c r="G19" s="223">
        <v>0</v>
      </c>
      <c r="H19" s="77"/>
      <c r="I19" s="269"/>
      <c r="J19" s="77"/>
      <c r="K19" s="77"/>
      <c r="L19" s="263" t="s">
        <v>134</v>
      </c>
    </row>
    <row r="20" spans="1:12" ht="14.4" x14ac:dyDescent="0.3">
      <c r="A20" s="77" t="s">
        <v>136</v>
      </c>
      <c r="B20" s="77" t="s">
        <v>48</v>
      </c>
      <c r="C20" s="77" t="s">
        <v>133</v>
      </c>
      <c r="D20" s="80">
        <v>43252</v>
      </c>
      <c r="E20" s="78">
        <v>110000</v>
      </c>
      <c r="F20" s="79">
        <f>E20</f>
        <v>110000</v>
      </c>
      <c r="G20" s="223">
        <v>0</v>
      </c>
      <c r="H20" s="77"/>
      <c r="I20" s="269"/>
      <c r="J20" s="77"/>
      <c r="K20" s="77"/>
      <c r="L20" s="263" t="s">
        <v>134</v>
      </c>
    </row>
    <row r="21" spans="1:12" ht="14.4" x14ac:dyDescent="0.3">
      <c r="A21" s="81"/>
      <c r="B21" s="81"/>
      <c r="C21" s="81"/>
      <c r="D21" s="81"/>
      <c r="E21" s="82">
        <f>SUM(E11:E20)</f>
        <v>1110000</v>
      </c>
      <c r="F21" s="83">
        <f>SUM(F11:F20)</f>
        <v>800000</v>
      </c>
      <c r="G21" s="225">
        <f>SUM(G11:G20)</f>
        <v>270000</v>
      </c>
      <c r="H21" s="84"/>
      <c r="I21" s="84">
        <f>SUM(I11:I20)</f>
        <v>180000</v>
      </c>
      <c r="J21" s="37"/>
      <c r="K21" s="37"/>
      <c r="L21" s="34"/>
    </row>
    <row r="22" spans="1:12" ht="14.4" x14ac:dyDescent="0.3">
      <c r="A22" s="224"/>
      <c r="B22" s="214"/>
      <c r="C22" s="214"/>
      <c r="D22" s="214"/>
      <c r="E22" s="214"/>
      <c r="F22" s="214"/>
      <c r="G22" s="214"/>
      <c r="H22" s="214"/>
      <c r="I22" s="37"/>
      <c r="J22" s="37"/>
      <c r="K22" s="37"/>
      <c r="L22" s="34"/>
    </row>
    <row r="23" spans="1:12" ht="14.4" x14ac:dyDescent="0.3">
      <c r="A23" s="307" t="s">
        <v>38</v>
      </c>
      <c r="B23" s="307" t="s">
        <v>39</v>
      </c>
      <c r="C23" s="307" t="s">
        <v>25</v>
      </c>
      <c r="D23" s="307" t="s">
        <v>20</v>
      </c>
      <c r="E23" s="307" t="s">
        <v>21</v>
      </c>
      <c r="F23" s="307" t="s">
        <v>16</v>
      </c>
      <c r="G23" s="307" t="s">
        <v>30</v>
      </c>
      <c r="H23" s="312" t="s">
        <v>31</v>
      </c>
      <c r="I23" s="37"/>
      <c r="J23" s="37"/>
      <c r="K23" s="37"/>
      <c r="L23" s="34"/>
    </row>
    <row r="24" spans="1:12" ht="14.4" x14ac:dyDescent="0.3">
      <c r="A24" s="303"/>
      <c r="B24" s="303"/>
      <c r="C24" s="303"/>
      <c r="D24" s="303"/>
      <c r="E24" s="303"/>
      <c r="F24" s="303"/>
      <c r="G24" s="303"/>
      <c r="H24" s="313"/>
      <c r="I24" s="37"/>
      <c r="J24" s="37"/>
      <c r="K24" s="37"/>
      <c r="L24" s="34"/>
    </row>
    <row r="25" spans="1:12" ht="144" x14ac:dyDescent="0.3">
      <c r="A25" s="85" t="s">
        <v>137</v>
      </c>
      <c r="B25" s="86" t="s">
        <v>138</v>
      </c>
      <c r="C25" s="87" t="s">
        <v>139</v>
      </c>
      <c r="D25" s="88">
        <f>2*12900</f>
        <v>25800</v>
      </c>
      <c r="E25" s="232">
        <v>25800</v>
      </c>
      <c r="F25" s="226">
        <v>25800</v>
      </c>
      <c r="G25" s="89"/>
      <c r="H25" s="90" t="s">
        <v>140</v>
      </c>
      <c r="I25" s="37"/>
      <c r="J25" s="37"/>
      <c r="K25" s="37"/>
      <c r="L25" s="34"/>
    </row>
    <row r="26" spans="1:12" ht="144" x14ac:dyDescent="0.3">
      <c r="A26" s="86" t="s">
        <v>141</v>
      </c>
      <c r="B26" s="86" t="s">
        <v>142</v>
      </c>
      <c r="C26" s="87" t="s">
        <v>139</v>
      </c>
      <c r="D26" s="91">
        <f>4*5454</f>
        <v>21816</v>
      </c>
      <c r="E26" s="232">
        <v>21816</v>
      </c>
      <c r="F26" s="226">
        <v>21816</v>
      </c>
      <c r="G26" s="89"/>
      <c r="H26" s="90" t="s">
        <v>140</v>
      </c>
      <c r="I26" s="37"/>
      <c r="J26" s="37"/>
      <c r="K26" s="37"/>
      <c r="L26" s="34"/>
    </row>
    <row r="27" spans="1:12" ht="244.8" x14ac:dyDescent="0.3">
      <c r="A27" s="85" t="s">
        <v>143</v>
      </c>
      <c r="B27" s="86" t="s">
        <v>144</v>
      </c>
      <c r="C27" s="87" t="s">
        <v>139</v>
      </c>
      <c r="D27" s="88">
        <f>2*12915</f>
        <v>25830</v>
      </c>
      <c r="E27" s="233">
        <v>25830</v>
      </c>
      <c r="F27" s="227">
        <v>25830</v>
      </c>
      <c r="G27" s="92"/>
      <c r="H27" s="90" t="s">
        <v>145</v>
      </c>
      <c r="I27" s="37"/>
      <c r="J27" s="37"/>
      <c r="K27" s="37"/>
      <c r="L27" s="34"/>
    </row>
    <row r="28" spans="1:12" ht="244.8" x14ac:dyDescent="0.3">
      <c r="A28" s="85" t="s">
        <v>143</v>
      </c>
      <c r="B28" s="86" t="s">
        <v>146</v>
      </c>
      <c r="C28" s="87" t="s">
        <v>139</v>
      </c>
      <c r="D28" s="88">
        <v>12918</v>
      </c>
      <c r="E28" s="233">
        <v>12918</v>
      </c>
      <c r="F28" s="227">
        <v>12918</v>
      </c>
      <c r="G28" s="92"/>
      <c r="H28" s="90" t="s">
        <v>145</v>
      </c>
      <c r="I28" s="37"/>
      <c r="J28" s="37"/>
      <c r="K28" s="37"/>
      <c r="L28" s="34"/>
    </row>
    <row r="29" spans="1:12" ht="244.8" x14ac:dyDescent="0.3">
      <c r="A29" s="85" t="s">
        <v>143</v>
      </c>
      <c r="B29" s="86" t="s">
        <v>147</v>
      </c>
      <c r="C29" s="87" t="s">
        <v>139</v>
      </c>
      <c r="D29" s="88">
        <v>14295</v>
      </c>
      <c r="E29" s="233">
        <v>14295</v>
      </c>
      <c r="F29" s="227">
        <v>14295</v>
      </c>
      <c r="G29" s="92"/>
      <c r="H29" s="90" t="s">
        <v>145</v>
      </c>
      <c r="I29" s="37"/>
      <c r="J29" s="37"/>
      <c r="K29" s="37"/>
      <c r="L29" s="34"/>
    </row>
    <row r="30" spans="1:12" ht="158.4" x14ac:dyDescent="0.3">
      <c r="A30" s="85" t="s">
        <v>148</v>
      </c>
      <c r="B30" s="86" t="s">
        <v>149</v>
      </c>
      <c r="C30" s="87" t="s">
        <v>139</v>
      </c>
      <c r="D30" s="88">
        <v>9780</v>
      </c>
      <c r="E30" s="234">
        <v>9780</v>
      </c>
      <c r="F30" s="226">
        <v>9780</v>
      </c>
      <c r="G30" s="87"/>
      <c r="H30" s="90" t="s">
        <v>150</v>
      </c>
      <c r="I30" s="37"/>
      <c r="J30" s="37"/>
      <c r="K30" s="37"/>
      <c r="L30" s="34"/>
    </row>
    <row r="31" spans="1:12" ht="158.4" x14ac:dyDescent="0.3">
      <c r="A31" s="85" t="s">
        <v>148</v>
      </c>
      <c r="B31" s="86" t="s">
        <v>151</v>
      </c>
      <c r="C31" s="87" t="s">
        <v>139</v>
      </c>
      <c r="D31" s="88">
        <v>5460</v>
      </c>
      <c r="E31" s="235">
        <v>5460</v>
      </c>
      <c r="F31" s="228">
        <v>5460</v>
      </c>
      <c r="G31" s="87"/>
      <c r="H31" s="90" t="s">
        <v>150</v>
      </c>
      <c r="I31" s="37"/>
      <c r="J31" s="34"/>
      <c r="K31" s="34"/>
      <c r="L31" s="34"/>
    </row>
    <row r="32" spans="1:12" ht="158.4" x14ac:dyDescent="0.3">
      <c r="A32" s="93" t="s">
        <v>148</v>
      </c>
      <c r="B32" s="94" t="s">
        <v>152</v>
      </c>
      <c r="C32" s="87" t="s">
        <v>139</v>
      </c>
      <c r="D32" s="95">
        <v>6660</v>
      </c>
      <c r="E32" s="236">
        <v>6660</v>
      </c>
      <c r="F32" s="229">
        <v>6660</v>
      </c>
      <c r="G32" s="96"/>
      <c r="H32" s="97" t="s">
        <v>150</v>
      </c>
      <c r="I32" s="37"/>
      <c r="J32" s="34"/>
      <c r="K32" s="34"/>
      <c r="L32" s="34"/>
    </row>
    <row r="33" spans="1:12" ht="79.8" x14ac:dyDescent="0.3">
      <c r="A33" s="98" t="s">
        <v>153</v>
      </c>
      <c r="B33" s="99" t="s">
        <v>154</v>
      </c>
      <c r="C33" s="100" t="s">
        <v>139</v>
      </c>
      <c r="D33" s="98">
        <v>3717</v>
      </c>
      <c r="E33" s="235">
        <v>3717</v>
      </c>
      <c r="F33" s="228">
        <v>3717</v>
      </c>
      <c r="G33" s="100"/>
      <c r="H33" s="101" t="s">
        <v>155</v>
      </c>
      <c r="I33" s="37"/>
      <c r="J33" s="34"/>
      <c r="K33" s="34"/>
      <c r="L33" s="34"/>
    </row>
    <row r="34" spans="1:12" ht="53.4" x14ac:dyDescent="0.3">
      <c r="A34" s="102" t="s">
        <v>156</v>
      </c>
      <c r="B34" s="99" t="s">
        <v>157</v>
      </c>
      <c r="C34" s="100" t="s">
        <v>139</v>
      </c>
      <c r="D34" s="98">
        <v>5250</v>
      </c>
      <c r="E34" s="235">
        <v>5250</v>
      </c>
      <c r="F34" s="228">
        <v>5250</v>
      </c>
      <c r="G34" s="100"/>
      <c r="H34" s="101" t="s">
        <v>155</v>
      </c>
      <c r="I34" s="37"/>
      <c r="J34" s="34"/>
      <c r="K34" s="34"/>
      <c r="L34" s="34"/>
    </row>
    <row r="35" spans="1:12" ht="40.200000000000003" x14ac:dyDescent="0.3">
      <c r="A35" s="98" t="s">
        <v>37</v>
      </c>
      <c r="B35" s="99" t="s">
        <v>158</v>
      </c>
      <c r="C35" s="100" t="s">
        <v>139</v>
      </c>
      <c r="D35" s="98">
        <v>9000</v>
      </c>
      <c r="E35" s="235">
        <v>9000</v>
      </c>
      <c r="F35" s="228">
        <v>9000</v>
      </c>
      <c r="G35" s="100"/>
      <c r="H35" s="101" t="s">
        <v>155</v>
      </c>
      <c r="I35" s="37"/>
      <c r="J35" s="34"/>
      <c r="K35" s="34"/>
      <c r="L35" s="34"/>
    </row>
    <row r="36" spans="1:12" ht="238.2" x14ac:dyDescent="0.3">
      <c r="A36" s="98" t="s">
        <v>159</v>
      </c>
      <c r="B36" s="99" t="s">
        <v>160</v>
      </c>
      <c r="C36" s="100" t="s">
        <v>139</v>
      </c>
      <c r="D36" s="98">
        <v>5250</v>
      </c>
      <c r="E36" s="235">
        <v>5250</v>
      </c>
      <c r="F36" s="228">
        <v>5250</v>
      </c>
      <c r="G36" s="100"/>
      <c r="H36" s="101" t="s">
        <v>155</v>
      </c>
      <c r="I36" s="37"/>
      <c r="J36" s="34"/>
      <c r="K36" s="34"/>
      <c r="L36" s="34"/>
    </row>
    <row r="37" spans="1:12" ht="66.599999999999994" x14ac:dyDescent="0.3">
      <c r="A37" s="102" t="s">
        <v>161</v>
      </c>
      <c r="B37" s="99" t="s">
        <v>162</v>
      </c>
      <c r="C37" s="100" t="s">
        <v>139</v>
      </c>
      <c r="D37" s="98" t="s">
        <v>163</v>
      </c>
      <c r="E37" s="235" t="s">
        <v>163</v>
      </c>
      <c r="F37" s="228" t="s">
        <v>163</v>
      </c>
      <c r="G37" s="100"/>
      <c r="H37" s="101" t="s">
        <v>164</v>
      </c>
      <c r="I37" s="37"/>
      <c r="J37" s="34"/>
      <c r="K37" s="34"/>
      <c r="L37" s="34"/>
    </row>
    <row r="38" spans="1:12" ht="66.599999999999994" x14ac:dyDescent="0.3">
      <c r="A38" s="98" t="s">
        <v>165</v>
      </c>
      <c r="B38" s="99" t="s">
        <v>166</v>
      </c>
      <c r="C38" s="100" t="s">
        <v>139</v>
      </c>
      <c r="D38" s="98">
        <v>5063</v>
      </c>
      <c r="E38" s="235">
        <v>5063</v>
      </c>
      <c r="F38" s="228">
        <v>5063</v>
      </c>
      <c r="G38" s="100"/>
      <c r="H38" s="101" t="s">
        <v>164</v>
      </c>
      <c r="I38" s="37"/>
      <c r="J38" s="34"/>
      <c r="K38" s="34"/>
      <c r="L38" s="34"/>
    </row>
    <row r="39" spans="1:12" ht="53.4" x14ac:dyDescent="0.3">
      <c r="A39" s="102" t="s">
        <v>167</v>
      </c>
      <c r="B39" s="99" t="s">
        <v>168</v>
      </c>
      <c r="C39" s="100" t="s">
        <v>139</v>
      </c>
      <c r="D39" s="98">
        <v>15200</v>
      </c>
      <c r="E39" s="235">
        <v>15200</v>
      </c>
      <c r="F39" s="228">
        <v>15200</v>
      </c>
      <c r="G39" s="100"/>
      <c r="H39" s="101" t="s">
        <v>164</v>
      </c>
      <c r="I39" s="37"/>
      <c r="J39" s="34"/>
      <c r="K39" s="34"/>
      <c r="L39" s="34"/>
    </row>
    <row r="40" spans="1:12" ht="79.8" x14ac:dyDescent="0.3">
      <c r="A40" s="102" t="s">
        <v>169</v>
      </c>
      <c r="B40" s="99" t="s">
        <v>170</v>
      </c>
      <c r="C40" s="100" t="s">
        <v>139</v>
      </c>
      <c r="D40" s="98">
        <v>4800</v>
      </c>
      <c r="E40" s="235">
        <v>4800</v>
      </c>
      <c r="F40" s="228">
        <v>4800</v>
      </c>
      <c r="G40" s="100"/>
      <c r="H40" s="101" t="s">
        <v>164</v>
      </c>
      <c r="I40" s="37"/>
      <c r="J40" s="34"/>
      <c r="K40" s="34"/>
      <c r="L40" s="34"/>
    </row>
    <row r="41" spans="1:12" ht="66.599999999999994" x14ac:dyDescent="0.3">
      <c r="A41" s="102" t="s">
        <v>171</v>
      </c>
      <c r="B41" s="99" t="s">
        <v>172</v>
      </c>
      <c r="C41" s="100" t="s">
        <v>139</v>
      </c>
      <c r="D41" s="98">
        <v>6990</v>
      </c>
      <c r="E41" s="235">
        <v>6990</v>
      </c>
      <c r="F41" s="228">
        <v>6990</v>
      </c>
      <c r="G41" s="100"/>
      <c r="H41" s="101" t="s">
        <v>164</v>
      </c>
      <c r="I41" s="37"/>
      <c r="J41" s="34"/>
      <c r="K41" s="34"/>
      <c r="L41" s="34"/>
    </row>
    <row r="42" spans="1:12" ht="53.4" x14ac:dyDescent="0.3">
      <c r="A42" s="102" t="s">
        <v>173</v>
      </c>
      <c r="B42" s="99" t="s">
        <v>174</v>
      </c>
      <c r="C42" s="100" t="s">
        <v>139</v>
      </c>
      <c r="D42" s="98">
        <v>3810</v>
      </c>
      <c r="E42" s="235">
        <v>3810</v>
      </c>
      <c r="F42" s="228">
        <v>3810</v>
      </c>
      <c r="G42" s="100"/>
      <c r="H42" s="101" t="s">
        <v>164</v>
      </c>
      <c r="I42" s="37"/>
      <c r="J42" s="34"/>
      <c r="K42" s="34"/>
      <c r="L42" s="34"/>
    </row>
    <row r="43" spans="1:12" ht="79.8" x14ac:dyDescent="0.3">
      <c r="A43" s="102" t="s">
        <v>175</v>
      </c>
      <c r="B43" s="99" t="s">
        <v>176</v>
      </c>
      <c r="C43" s="100" t="s">
        <v>139</v>
      </c>
      <c r="D43" s="98">
        <v>3690</v>
      </c>
      <c r="E43" s="235">
        <v>3690</v>
      </c>
      <c r="F43" s="228">
        <v>3690</v>
      </c>
      <c r="G43" s="100"/>
      <c r="H43" s="101" t="s">
        <v>164</v>
      </c>
      <c r="I43" s="37"/>
      <c r="J43" s="34"/>
      <c r="K43" s="34"/>
      <c r="L43" s="34"/>
    </row>
    <row r="44" spans="1:12" ht="66.599999999999994" x14ac:dyDescent="0.3">
      <c r="A44" s="102" t="s">
        <v>177</v>
      </c>
      <c r="B44" s="99" t="s">
        <v>178</v>
      </c>
      <c r="C44" s="100" t="s">
        <v>139</v>
      </c>
      <c r="D44" s="98">
        <v>4990</v>
      </c>
      <c r="E44" s="235">
        <v>4990</v>
      </c>
      <c r="F44" s="228">
        <v>4990</v>
      </c>
      <c r="G44" s="100"/>
      <c r="H44" s="101" t="s">
        <v>164</v>
      </c>
      <c r="I44" s="37"/>
      <c r="J44" s="34"/>
      <c r="K44" s="34"/>
      <c r="L44" s="34"/>
    </row>
    <row r="45" spans="1:12" ht="145.80000000000001" x14ac:dyDescent="0.3">
      <c r="A45" s="102" t="s">
        <v>179</v>
      </c>
      <c r="B45" s="99" t="s">
        <v>180</v>
      </c>
      <c r="C45" s="100" t="s">
        <v>139</v>
      </c>
      <c r="D45" s="98">
        <v>5252</v>
      </c>
      <c r="E45" s="235">
        <v>5252</v>
      </c>
      <c r="F45" s="228">
        <v>5252</v>
      </c>
      <c r="G45" s="100"/>
      <c r="H45" s="101" t="s">
        <v>164</v>
      </c>
      <c r="I45" s="37"/>
      <c r="J45" s="34"/>
      <c r="K45" s="34"/>
      <c r="L45" s="34"/>
    </row>
    <row r="46" spans="1:12" ht="159" x14ac:dyDescent="0.3">
      <c r="A46" s="102" t="s">
        <v>181</v>
      </c>
      <c r="B46" s="99" t="s">
        <v>182</v>
      </c>
      <c r="C46" s="100" t="s">
        <v>139</v>
      </c>
      <c r="D46" s="98">
        <v>9853</v>
      </c>
      <c r="E46" s="235">
        <v>9853</v>
      </c>
      <c r="F46" s="228">
        <v>9853</v>
      </c>
      <c r="G46" s="100"/>
      <c r="H46" s="101" t="s">
        <v>164</v>
      </c>
      <c r="I46" s="37"/>
      <c r="J46" s="34"/>
      <c r="K46" s="34"/>
      <c r="L46" s="34"/>
    </row>
    <row r="47" spans="1:12" ht="106.2" x14ac:dyDescent="0.3">
      <c r="A47" s="102" t="s">
        <v>183</v>
      </c>
      <c r="B47" s="99" t="s">
        <v>184</v>
      </c>
      <c r="C47" s="100" t="s">
        <v>139</v>
      </c>
      <c r="D47" s="102">
        <v>6985</v>
      </c>
      <c r="E47" s="235">
        <v>6985</v>
      </c>
      <c r="F47" s="228">
        <v>6985</v>
      </c>
      <c r="G47" s="100"/>
      <c r="H47" s="101" t="s">
        <v>164</v>
      </c>
      <c r="I47" s="37"/>
      <c r="J47" s="34"/>
      <c r="K47" s="34"/>
      <c r="L47" s="34"/>
    </row>
    <row r="48" spans="1:12" ht="93" x14ac:dyDescent="0.3">
      <c r="A48" s="103" t="s">
        <v>185</v>
      </c>
      <c r="B48" s="104" t="s">
        <v>186</v>
      </c>
      <c r="C48" s="105" t="s">
        <v>139</v>
      </c>
      <c r="D48" s="106">
        <v>18000</v>
      </c>
      <c r="E48" s="237">
        <v>18000</v>
      </c>
      <c r="F48" s="230">
        <v>18000</v>
      </c>
      <c r="G48" s="105"/>
      <c r="H48" s="103" t="s">
        <v>187</v>
      </c>
      <c r="I48" s="37"/>
      <c r="J48" s="107"/>
      <c r="K48" s="107"/>
      <c r="L48" s="107"/>
    </row>
    <row r="49" spans="1:12" ht="53.4" x14ac:dyDescent="0.3">
      <c r="A49" s="108" t="s">
        <v>188</v>
      </c>
      <c r="B49" s="104" t="s">
        <v>189</v>
      </c>
      <c r="C49" s="105" t="s">
        <v>139</v>
      </c>
      <c r="D49" s="106">
        <v>2000</v>
      </c>
      <c r="E49" s="237">
        <v>2000</v>
      </c>
      <c r="F49" s="230">
        <v>2000</v>
      </c>
      <c r="G49" s="105"/>
      <c r="H49" s="103" t="s">
        <v>190</v>
      </c>
      <c r="I49" s="37"/>
      <c r="J49" s="107"/>
      <c r="K49" s="107"/>
      <c r="L49" s="107"/>
    </row>
    <row r="50" spans="1:12" ht="145.80000000000001" x14ac:dyDescent="0.3">
      <c r="A50" s="108" t="s">
        <v>191</v>
      </c>
      <c r="B50" s="104" t="s">
        <v>192</v>
      </c>
      <c r="C50" s="105" t="s">
        <v>139</v>
      </c>
      <c r="D50" s="106">
        <v>10000</v>
      </c>
      <c r="E50" s="237">
        <v>10000</v>
      </c>
      <c r="F50" s="230">
        <v>10000</v>
      </c>
      <c r="G50" s="105"/>
      <c r="H50" s="103" t="s">
        <v>193</v>
      </c>
      <c r="I50" s="37"/>
      <c r="J50" s="107"/>
      <c r="K50" s="107"/>
      <c r="L50" s="107"/>
    </row>
    <row r="51" spans="1:12" ht="129.6" x14ac:dyDescent="0.3">
      <c r="A51" s="108" t="s">
        <v>194</v>
      </c>
      <c r="B51" s="104" t="s">
        <v>195</v>
      </c>
      <c r="C51" s="105" t="s">
        <v>139</v>
      </c>
      <c r="D51" s="106">
        <v>25000</v>
      </c>
      <c r="E51" s="237">
        <v>25000</v>
      </c>
      <c r="F51" s="230">
        <v>25000</v>
      </c>
      <c r="G51" s="105"/>
      <c r="H51" s="103" t="s">
        <v>196</v>
      </c>
      <c r="I51" s="37"/>
      <c r="J51" s="107"/>
      <c r="K51" s="107"/>
      <c r="L51" s="107"/>
    </row>
    <row r="52" spans="1:12" ht="93" x14ac:dyDescent="0.3">
      <c r="A52" s="108" t="s">
        <v>197</v>
      </c>
      <c r="B52" s="104" t="s">
        <v>198</v>
      </c>
      <c r="C52" s="105" t="s">
        <v>139</v>
      </c>
      <c r="D52" s="106">
        <v>5000</v>
      </c>
      <c r="E52" s="237">
        <v>5000</v>
      </c>
      <c r="F52" s="230">
        <v>5000</v>
      </c>
      <c r="G52" s="105"/>
      <c r="H52" s="103" t="s">
        <v>199</v>
      </c>
      <c r="I52" s="37"/>
      <c r="J52" s="107"/>
      <c r="K52" s="107"/>
      <c r="L52" s="107"/>
    </row>
    <row r="53" spans="1:12" ht="86.4" x14ac:dyDescent="0.3">
      <c r="A53" s="108" t="s">
        <v>200</v>
      </c>
      <c r="B53" s="104" t="s">
        <v>201</v>
      </c>
      <c r="C53" s="105" t="s">
        <v>139</v>
      </c>
      <c r="D53" s="106">
        <v>6000</v>
      </c>
      <c r="E53" s="237">
        <v>6000</v>
      </c>
      <c r="F53" s="230">
        <v>6000</v>
      </c>
      <c r="G53" s="105"/>
      <c r="H53" s="103" t="s">
        <v>202</v>
      </c>
      <c r="I53" s="37"/>
      <c r="J53" s="107"/>
      <c r="K53" s="107"/>
      <c r="L53" s="107"/>
    </row>
    <row r="54" spans="1:12" ht="72" x14ac:dyDescent="0.3">
      <c r="A54" s="108" t="s">
        <v>203</v>
      </c>
      <c r="B54" s="104" t="s">
        <v>204</v>
      </c>
      <c r="C54" s="105" t="s">
        <v>139</v>
      </c>
      <c r="D54" s="106">
        <v>40000</v>
      </c>
      <c r="E54" s="237">
        <v>40000</v>
      </c>
      <c r="F54" s="230">
        <v>40000</v>
      </c>
      <c r="G54" s="105"/>
      <c r="H54" s="103" t="s">
        <v>205</v>
      </c>
      <c r="I54" s="37"/>
      <c r="J54" s="107"/>
      <c r="K54" s="107"/>
      <c r="L54" s="107"/>
    </row>
    <row r="55" spans="1:12" ht="159" x14ac:dyDescent="0.3">
      <c r="A55" s="108" t="s">
        <v>206</v>
      </c>
      <c r="B55" s="104" t="s">
        <v>207</v>
      </c>
      <c r="C55" s="105" t="s">
        <v>139</v>
      </c>
      <c r="D55" s="106">
        <v>4000</v>
      </c>
      <c r="E55" s="237">
        <v>4000</v>
      </c>
      <c r="F55" s="230">
        <v>4000</v>
      </c>
      <c r="G55" s="105"/>
      <c r="H55" s="103" t="s">
        <v>208</v>
      </c>
      <c r="I55" s="37"/>
      <c r="J55" s="107"/>
      <c r="K55" s="107"/>
      <c r="L55" s="107"/>
    </row>
    <row r="56" spans="1:12" ht="93" x14ac:dyDescent="0.3">
      <c r="A56" s="109" t="s">
        <v>209</v>
      </c>
      <c r="B56" s="110" t="s">
        <v>210</v>
      </c>
      <c r="C56" s="111" t="s">
        <v>139</v>
      </c>
      <c r="D56" s="112">
        <v>5365</v>
      </c>
      <c r="E56" s="235">
        <v>5365</v>
      </c>
      <c r="F56" s="228">
        <v>5365</v>
      </c>
      <c r="G56" s="111"/>
      <c r="H56" s="113" t="s">
        <v>211</v>
      </c>
      <c r="I56" s="37"/>
      <c r="J56" s="34"/>
      <c r="K56" s="34"/>
      <c r="L56" s="34"/>
    </row>
    <row r="57" spans="1:12" ht="119.4" x14ac:dyDescent="0.3">
      <c r="A57" s="109" t="s">
        <v>212</v>
      </c>
      <c r="B57" s="110" t="s">
        <v>213</v>
      </c>
      <c r="C57" s="111" t="s">
        <v>139</v>
      </c>
      <c r="D57" s="112">
        <v>8990</v>
      </c>
      <c r="E57" s="235">
        <v>8990</v>
      </c>
      <c r="F57" s="228">
        <v>8990</v>
      </c>
      <c r="G57" s="111"/>
      <c r="H57" s="114" t="s">
        <v>211</v>
      </c>
      <c r="I57" s="37"/>
      <c r="J57" s="34"/>
      <c r="K57" s="34"/>
      <c r="L57" s="34"/>
    </row>
    <row r="58" spans="1:12" ht="115.2" x14ac:dyDescent="0.3">
      <c r="A58" s="109" t="s">
        <v>214</v>
      </c>
      <c r="B58" s="115" t="s">
        <v>215</v>
      </c>
      <c r="C58" s="111" t="s">
        <v>139</v>
      </c>
      <c r="D58" s="112">
        <v>70000</v>
      </c>
      <c r="E58" s="235">
        <v>70000</v>
      </c>
      <c r="F58" s="228">
        <v>70000</v>
      </c>
      <c r="G58" s="111"/>
      <c r="H58" s="114" t="s">
        <v>216</v>
      </c>
      <c r="I58" s="37"/>
      <c r="J58" s="34"/>
      <c r="K58" s="34"/>
      <c r="L58" s="34"/>
    </row>
    <row r="59" spans="1:12" ht="172.8" x14ac:dyDescent="0.3">
      <c r="A59" s="109" t="s">
        <v>217</v>
      </c>
      <c r="B59" s="115" t="s">
        <v>218</v>
      </c>
      <c r="C59" s="111" t="s">
        <v>139</v>
      </c>
      <c r="D59" s="112">
        <v>37000</v>
      </c>
      <c r="E59" s="235">
        <v>37000</v>
      </c>
      <c r="F59" s="228">
        <v>37000</v>
      </c>
      <c r="G59" s="111"/>
      <c r="H59" s="114" t="s">
        <v>211</v>
      </c>
      <c r="I59" s="37"/>
      <c r="J59" s="34"/>
      <c r="K59" s="34"/>
      <c r="L59" s="34"/>
    </row>
    <row r="60" spans="1:12" ht="66.599999999999994" x14ac:dyDescent="0.3">
      <c r="A60" s="116" t="s">
        <v>219</v>
      </c>
      <c r="B60" s="117" t="s">
        <v>220</v>
      </c>
      <c r="C60" s="118" t="s">
        <v>139</v>
      </c>
      <c r="D60" s="119">
        <v>30099</v>
      </c>
      <c r="E60" s="235">
        <v>30099</v>
      </c>
      <c r="F60" s="228">
        <v>30099</v>
      </c>
      <c r="G60" s="118"/>
      <c r="H60" s="120" t="s">
        <v>221</v>
      </c>
      <c r="I60" s="37"/>
      <c r="J60" s="34"/>
      <c r="K60" s="34"/>
      <c r="L60" s="34"/>
    </row>
    <row r="61" spans="1:12" ht="66.599999999999994" x14ac:dyDescent="0.3">
      <c r="A61" s="116" t="s">
        <v>222</v>
      </c>
      <c r="B61" s="117" t="s">
        <v>220</v>
      </c>
      <c r="C61" s="118" t="s">
        <v>139</v>
      </c>
      <c r="D61" s="119">
        <v>11747.5</v>
      </c>
      <c r="E61" s="235">
        <v>11747.5</v>
      </c>
      <c r="F61" s="228">
        <v>11747.5</v>
      </c>
      <c r="G61" s="118"/>
      <c r="H61" s="120" t="s">
        <v>221</v>
      </c>
      <c r="I61" s="37"/>
      <c r="J61" s="34"/>
      <c r="K61" s="34"/>
      <c r="L61" s="34"/>
    </row>
    <row r="62" spans="1:12" ht="66.599999999999994" x14ac:dyDescent="0.3">
      <c r="A62" s="116" t="s">
        <v>223</v>
      </c>
      <c r="B62" s="117" t="s">
        <v>220</v>
      </c>
      <c r="C62" s="118" t="s">
        <v>139</v>
      </c>
      <c r="D62" s="119">
        <v>14287.5</v>
      </c>
      <c r="E62" s="235">
        <v>14287.5</v>
      </c>
      <c r="F62" s="228">
        <v>14287.5</v>
      </c>
      <c r="G62" s="118"/>
      <c r="H62" s="120" t="s">
        <v>221</v>
      </c>
      <c r="I62" s="37"/>
      <c r="J62" s="34"/>
      <c r="K62" s="34"/>
      <c r="L62" s="34"/>
    </row>
    <row r="63" spans="1:12" ht="66.599999999999994" x14ac:dyDescent="0.3">
      <c r="A63" s="116" t="s">
        <v>224</v>
      </c>
      <c r="B63" s="117" t="s">
        <v>220</v>
      </c>
      <c r="C63" s="118" t="s">
        <v>139</v>
      </c>
      <c r="D63" s="119">
        <v>14325.6</v>
      </c>
      <c r="E63" s="235">
        <v>14325.6</v>
      </c>
      <c r="F63" s="228">
        <v>14325.6</v>
      </c>
      <c r="G63" s="118"/>
      <c r="H63" s="120" t="s">
        <v>221</v>
      </c>
      <c r="I63" s="37"/>
      <c r="J63" s="34"/>
      <c r="K63" s="34"/>
      <c r="L63" s="34"/>
    </row>
    <row r="64" spans="1:12" ht="66.599999999999994" x14ac:dyDescent="0.3">
      <c r="A64" s="116" t="s">
        <v>225</v>
      </c>
      <c r="B64" s="117" t="s">
        <v>220</v>
      </c>
      <c r="C64" s="118" t="s">
        <v>139</v>
      </c>
      <c r="D64" s="119">
        <v>4191</v>
      </c>
      <c r="E64" s="235">
        <v>2500</v>
      </c>
      <c r="F64" s="228">
        <v>2500</v>
      </c>
      <c r="G64" s="118"/>
      <c r="H64" s="120" t="s">
        <v>221</v>
      </c>
      <c r="I64" s="37"/>
      <c r="J64" s="34"/>
      <c r="K64" s="34"/>
      <c r="L64" s="34"/>
    </row>
    <row r="65" spans="1:12" ht="66.599999999999994" x14ac:dyDescent="0.3">
      <c r="A65" s="116" t="s">
        <v>226</v>
      </c>
      <c r="B65" s="117" t="s">
        <v>220</v>
      </c>
      <c r="C65" s="118" t="s">
        <v>139</v>
      </c>
      <c r="D65" s="119">
        <v>6659.88</v>
      </c>
      <c r="E65" s="235">
        <v>6660</v>
      </c>
      <c r="F65" s="228">
        <v>6660</v>
      </c>
      <c r="G65" s="118"/>
      <c r="H65" s="120" t="s">
        <v>221</v>
      </c>
      <c r="I65" s="37"/>
      <c r="J65" s="34"/>
      <c r="K65" s="34"/>
      <c r="L65" s="34"/>
    </row>
    <row r="66" spans="1:12" ht="66.599999999999994" x14ac:dyDescent="0.3">
      <c r="A66" s="116" t="s">
        <v>227</v>
      </c>
      <c r="B66" s="117" t="s">
        <v>220</v>
      </c>
      <c r="C66" s="118" t="s">
        <v>139</v>
      </c>
      <c r="D66" s="119">
        <v>6659.88</v>
      </c>
      <c r="E66" s="235">
        <v>6659.88</v>
      </c>
      <c r="F66" s="228">
        <v>6659.88</v>
      </c>
      <c r="G66" s="118"/>
      <c r="H66" s="120" t="s">
        <v>221</v>
      </c>
      <c r="I66" s="37"/>
      <c r="J66" s="34"/>
      <c r="K66" s="34"/>
      <c r="L66" s="34"/>
    </row>
    <row r="67" spans="1:12" ht="66.599999999999994" x14ac:dyDescent="0.3">
      <c r="A67" s="121" t="s">
        <v>228</v>
      </c>
      <c r="B67" s="117" t="s">
        <v>220</v>
      </c>
      <c r="C67" s="118" t="s">
        <v>139</v>
      </c>
      <c r="D67" s="119">
        <v>25999.439999999999</v>
      </c>
      <c r="E67" s="235">
        <v>0</v>
      </c>
      <c r="F67" s="228">
        <v>0</v>
      </c>
      <c r="G67" s="118"/>
      <c r="H67" s="120" t="s">
        <v>229</v>
      </c>
      <c r="I67" s="37"/>
      <c r="J67" s="34"/>
      <c r="K67" s="34"/>
      <c r="L67" s="34"/>
    </row>
    <row r="68" spans="1:12" ht="66.599999999999994" x14ac:dyDescent="0.3">
      <c r="A68" s="121" t="s">
        <v>230</v>
      </c>
      <c r="B68" s="117" t="s">
        <v>220</v>
      </c>
      <c r="C68" s="118" t="s">
        <v>139</v>
      </c>
      <c r="D68" s="119">
        <v>5499.1</v>
      </c>
      <c r="E68" s="235">
        <v>0</v>
      </c>
      <c r="F68" s="228">
        <v>0</v>
      </c>
      <c r="G68" s="118"/>
      <c r="H68" s="120" t="s">
        <v>229</v>
      </c>
      <c r="I68" s="37"/>
      <c r="J68" s="34"/>
      <c r="K68" s="34"/>
      <c r="L68" s="34"/>
    </row>
    <row r="69" spans="1:12" ht="115.2" x14ac:dyDescent="0.3">
      <c r="A69" s="122" t="s">
        <v>231</v>
      </c>
      <c r="B69" s="123" t="s">
        <v>232</v>
      </c>
      <c r="C69" s="124" t="s">
        <v>139</v>
      </c>
      <c r="D69" s="125">
        <v>39600</v>
      </c>
      <c r="E69" s="237">
        <v>0</v>
      </c>
      <c r="F69" s="230">
        <v>0</v>
      </c>
      <c r="G69" s="124"/>
      <c r="H69" s="126" t="s">
        <v>233</v>
      </c>
      <c r="I69" s="37"/>
      <c r="J69" s="34"/>
      <c r="K69" s="34"/>
      <c r="L69" s="34"/>
    </row>
    <row r="70" spans="1:12" ht="115.2" x14ac:dyDescent="0.3">
      <c r="A70" s="122" t="s">
        <v>234</v>
      </c>
      <c r="B70" s="122" t="s">
        <v>235</v>
      </c>
      <c r="C70" s="124" t="s">
        <v>139</v>
      </c>
      <c r="D70" s="125">
        <v>3000</v>
      </c>
      <c r="E70" s="237">
        <v>0</v>
      </c>
      <c r="F70" s="230">
        <v>0</v>
      </c>
      <c r="G70" s="124"/>
      <c r="H70" s="126" t="s">
        <v>233</v>
      </c>
      <c r="I70" s="37"/>
      <c r="J70" s="34"/>
      <c r="K70" s="34"/>
      <c r="L70" s="34"/>
    </row>
    <row r="71" spans="1:12" ht="115.2" x14ac:dyDescent="0.3">
      <c r="A71" s="122" t="s">
        <v>236</v>
      </c>
      <c r="B71" s="123" t="s">
        <v>237</v>
      </c>
      <c r="C71" s="124" t="s">
        <v>139</v>
      </c>
      <c r="D71" s="125">
        <v>37000</v>
      </c>
      <c r="E71" s="237">
        <v>0</v>
      </c>
      <c r="F71" s="230">
        <v>0</v>
      </c>
      <c r="G71" s="124"/>
      <c r="H71" s="126" t="s">
        <v>233</v>
      </c>
      <c r="I71" s="37"/>
      <c r="J71" s="34"/>
      <c r="K71" s="34"/>
      <c r="L71" s="34"/>
    </row>
    <row r="72" spans="1:12" ht="159" x14ac:dyDescent="0.3">
      <c r="A72" s="122" t="s">
        <v>238</v>
      </c>
      <c r="B72" s="123" t="s">
        <v>239</v>
      </c>
      <c r="C72" s="124" t="s">
        <v>139</v>
      </c>
      <c r="D72" s="125">
        <v>39999</v>
      </c>
      <c r="E72" s="237">
        <v>0</v>
      </c>
      <c r="F72" s="230">
        <v>0</v>
      </c>
      <c r="G72" s="124"/>
      <c r="H72" s="126" t="s">
        <v>240</v>
      </c>
      <c r="I72" s="37"/>
      <c r="J72" s="34"/>
      <c r="K72" s="34"/>
      <c r="L72" s="34"/>
    </row>
    <row r="73" spans="1:12" ht="14.4" x14ac:dyDescent="0.3">
      <c r="A73" s="127" t="s">
        <v>241</v>
      </c>
      <c r="B73" s="127" t="s">
        <v>242</v>
      </c>
      <c r="C73" s="127" t="s">
        <v>243</v>
      </c>
      <c r="D73" s="128">
        <v>3600</v>
      </c>
      <c r="E73" s="237">
        <v>3600</v>
      </c>
      <c r="F73" s="230">
        <v>27418</v>
      </c>
      <c r="G73" s="129"/>
      <c r="H73" s="130"/>
      <c r="I73" s="37"/>
      <c r="J73" s="34"/>
      <c r="K73" s="34"/>
      <c r="L73" s="34"/>
    </row>
    <row r="74" spans="1:12" ht="14.4" x14ac:dyDescent="0.3">
      <c r="A74" s="131"/>
      <c r="B74" s="131"/>
      <c r="C74" s="132"/>
      <c r="D74" s="133">
        <f>SUM(D25:D73)</f>
        <v>686431.89999999991</v>
      </c>
      <c r="E74" s="131">
        <f>SUM(E25:E73)</f>
        <v>533643.48</v>
      </c>
      <c r="F74" s="231">
        <f>SUM(F25:F73)</f>
        <v>557461.48</v>
      </c>
      <c r="G74" s="131"/>
      <c r="H74" s="131"/>
      <c r="I74" s="37"/>
      <c r="J74" s="34"/>
      <c r="K74" s="34"/>
      <c r="L74" s="34"/>
    </row>
    <row r="75" spans="1:12" ht="13.2" x14ac:dyDescent="0.25">
      <c r="A75" s="131"/>
      <c r="B75" s="131"/>
      <c r="C75" s="132"/>
      <c r="D75" s="133"/>
      <c r="E75" s="131"/>
      <c r="F75" s="131"/>
      <c r="G75" s="131"/>
      <c r="H75" s="131"/>
      <c r="I75" s="131"/>
      <c r="J75" s="34"/>
      <c r="K75" s="34"/>
      <c r="L75" s="34"/>
    </row>
    <row r="76" spans="1:12" ht="13.2" x14ac:dyDescent="0.25"/>
    <row r="77" spans="1:12" ht="13.2" x14ac:dyDescent="0.25"/>
    <row r="78" spans="1:12" ht="13.2" x14ac:dyDescent="0.25"/>
    <row r="79" spans="1:12" ht="13.2" x14ac:dyDescent="0.25"/>
    <row r="80" spans="1:12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</sheetData>
  <mergeCells count="22">
    <mergeCell ref="A13:A14"/>
    <mergeCell ref="A8:L8"/>
    <mergeCell ref="A9:A10"/>
    <mergeCell ref="K9:K10"/>
    <mergeCell ref="L9:L10"/>
    <mergeCell ref="I9:I10"/>
    <mergeCell ref="D9:D10"/>
    <mergeCell ref="C9:C10"/>
    <mergeCell ref="E9:E10"/>
    <mergeCell ref="B9:B10"/>
    <mergeCell ref="J9:J10"/>
    <mergeCell ref="D13:D14"/>
    <mergeCell ref="E23:E24"/>
    <mergeCell ref="F23:F24"/>
    <mergeCell ref="G23:G24"/>
    <mergeCell ref="H23:H24"/>
    <mergeCell ref="L12:L13"/>
    <mergeCell ref="A15:A16"/>
    <mergeCell ref="A23:A24"/>
    <mergeCell ref="B23:B24"/>
    <mergeCell ref="C23:C24"/>
    <mergeCell ref="D23:D24"/>
  </mergeCells>
  <hyperlinks>
    <hyperlink ref="B33" r:id="rId1"/>
    <hyperlink ref="B34" r:id="rId2"/>
    <hyperlink ref="B35" r:id="rId3"/>
    <hyperlink ref="B37" r:id="rId4"/>
    <hyperlink ref="B38" r:id="rId5"/>
    <hyperlink ref="B47" r:id="rId6"/>
    <hyperlink ref="B48" r:id="rId7"/>
    <hyperlink ref="B49" r:id="rId8"/>
    <hyperlink ref="B52" r:id="rId9"/>
    <hyperlink ref="B56" r:id="rId10"/>
    <hyperlink ref="B60" r:id="rId11"/>
    <hyperlink ref="B61:B68" r:id="rId12" display="http://www.novia.hu/index.php?a=shop&amp;m=itemd&amp;cat_id=4&amp;item_id=318&amp;page="/>
    <hyperlink ref="B69" r:id="rId13"/>
    <hyperlink ref="B71" r:id="rId14"/>
    <hyperlink ref="B72" r:id="rId15"/>
    <hyperlink ref="B57" r:id="rId16"/>
    <hyperlink ref="K13" r:id="rId17"/>
  </hyperlinks>
  <pageMargins left="0.7" right="0.7" top="0.75" bottom="0.75" header="0.3" footer="0.3"/>
  <pageSetup paperSize="9" orientation="portrait"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B6" sqref="B6"/>
    </sheetView>
  </sheetViews>
  <sheetFormatPr defaultColWidth="14.44140625" defaultRowHeight="15.75" customHeight="1" x14ac:dyDescent="0.25"/>
  <sheetData>
    <row r="1" spans="1:12" ht="14.4" x14ac:dyDescent="0.3">
      <c r="A1" s="5" t="s">
        <v>17</v>
      </c>
      <c r="B1" s="39" t="s">
        <v>244</v>
      </c>
      <c r="C1" s="5"/>
      <c r="D1" s="5"/>
      <c r="E1" s="5"/>
      <c r="F1" s="5"/>
      <c r="G1" s="5"/>
      <c r="H1" s="5"/>
      <c r="I1" s="5"/>
      <c r="J1" s="5"/>
      <c r="K1" s="5"/>
      <c r="L1" s="34"/>
    </row>
    <row r="2" spans="1:12" ht="14.4" x14ac:dyDescent="0.3">
      <c r="A2" s="5" t="s">
        <v>18</v>
      </c>
      <c r="B2" s="39" t="s">
        <v>51</v>
      </c>
      <c r="C2" s="5"/>
      <c r="D2" s="5"/>
      <c r="E2" s="5"/>
      <c r="F2" s="5"/>
      <c r="G2" s="5"/>
      <c r="H2" s="5"/>
      <c r="I2" s="5"/>
      <c r="J2" s="5"/>
      <c r="K2" s="5"/>
      <c r="L2" s="34"/>
    </row>
    <row r="3" spans="1:12" ht="14.4" x14ac:dyDescent="0.3">
      <c r="A3" s="5" t="s">
        <v>19</v>
      </c>
      <c r="B3" s="40" t="s">
        <v>245</v>
      </c>
      <c r="C3" s="5"/>
      <c r="D3" s="5"/>
      <c r="E3" s="5"/>
      <c r="F3" s="5"/>
      <c r="G3" s="5"/>
      <c r="H3" s="5"/>
      <c r="I3" s="5"/>
      <c r="J3" s="5"/>
      <c r="K3" s="5"/>
      <c r="L3" s="34"/>
    </row>
    <row r="4" spans="1:12" ht="14.4" x14ac:dyDescent="0.3">
      <c r="A4" s="5" t="s">
        <v>20</v>
      </c>
      <c r="B4" s="11">
        <f>F36+D57</f>
        <v>2443000</v>
      </c>
      <c r="C4" s="5" t="s">
        <v>443</v>
      </c>
      <c r="D4" s="5"/>
      <c r="E4" s="5"/>
      <c r="F4" s="5"/>
      <c r="G4" s="5"/>
      <c r="H4" s="5"/>
      <c r="I4" s="5"/>
      <c r="J4" s="5"/>
      <c r="K4" s="5"/>
      <c r="L4" s="34"/>
    </row>
    <row r="5" spans="1:12" ht="14.4" x14ac:dyDescent="0.3">
      <c r="A5" s="5" t="s">
        <v>21</v>
      </c>
      <c r="B5" s="11">
        <f>G36+E57</f>
        <v>1230000</v>
      </c>
      <c r="C5" s="5"/>
      <c r="D5" s="5"/>
      <c r="E5" s="5"/>
      <c r="F5" s="5"/>
      <c r="G5" s="5"/>
      <c r="H5" s="5"/>
      <c r="I5" s="5"/>
      <c r="J5" s="5"/>
      <c r="K5" s="5"/>
      <c r="L5" s="34"/>
    </row>
    <row r="6" spans="1:12" ht="14.4" x14ac:dyDescent="0.3">
      <c r="A6" s="5" t="s">
        <v>16</v>
      </c>
      <c r="B6" s="17">
        <f>I36+F57</f>
        <v>1147834</v>
      </c>
      <c r="C6" s="5"/>
      <c r="D6" s="5"/>
      <c r="E6" s="5"/>
      <c r="F6" s="5"/>
      <c r="G6" s="5"/>
      <c r="H6" s="5"/>
      <c r="I6" s="5"/>
      <c r="J6" s="5"/>
      <c r="K6" s="5"/>
      <c r="L6" s="34"/>
    </row>
    <row r="7" spans="1:12" ht="14.4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34"/>
    </row>
    <row r="8" spans="1:12" ht="14.4" x14ac:dyDescent="0.3">
      <c r="A8" s="319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</row>
    <row r="9" spans="1:12" ht="14.4" x14ac:dyDescent="0.3">
      <c r="A9" s="318" t="s">
        <v>22</v>
      </c>
      <c r="B9" s="318" t="s">
        <v>23</v>
      </c>
      <c r="C9" s="318" t="s">
        <v>24</v>
      </c>
      <c r="D9" s="307" t="s">
        <v>246</v>
      </c>
      <c r="E9" s="318" t="s">
        <v>26</v>
      </c>
      <c r="F9" s="33" t="s">
        <v>27</v>
      </c>
      <c r="G9" s="33"/>
      <c r="H9" s="33" t="s">
        <v>28</v>
      </c>
      <c r="I9" s="318" t="s">
        <v>16</v>
      </c>
      <c r="J9" s="318" t="s">
        <v>29</v>
      </c>
      <c r="K9" s="318" t="s">
        <v>30</v>
      </c>
      <c r="L9" s="318" t="s">
        <v>31</v>
      </c>
    </row>
    <row r="10" spans="1:12" ht="14.4" x14ac:dyDescent="0.3">
      <c r="A10" s="303"/>
      <c r="B10" s="303"/>
      <c r="C10" s="303"/>
      <c r="D10" s="303"/>
      <c r="E10" s="303"/>
      <c r="F10" s="33" t="s">
        <v>32</v>
      </c>
      <c r="G10" s="33" t="s">
        <v>21</v>
      </c>
      <c r="H10" s="33" t="s">
        <v>33</v>
      </c>
      <c r="I10" s="303"/>
      <c r="J10" s="303"/>
      <c r="K10" s="303"/>
      <c r="L10" s="303"/>
    </row>
    <row r="11" spans="1:12" ht="15.75" customHeight="1" x14ac:dyDescent="0.3">
      <c r="A11" s="134"/>
      <c r="B11" s="134"/>
      <c r="C11" s="134"/>
      <c r="D11" s="134"/>
      <c r="E11" s="135"/>
      <c r="F11" s="136"/>
      <c r="G11" s="21"/>
      <c r="H11" s="134"/>
      <c r="I11" s="24"/>
      <c r="J11" s="134"/>
      <c r="K11" s="134"/>
      <c r="L11" s="134"/>
    </row>
    <row r="12" spans="1:12" ht="15.75" customHeight="1" x14ac:dyDescent="0.3">
      <c r="A12" s="134"/>
      <c r="B12" s="134"/>
      <c r="C12" s="134"/>
      <c r="D12" s="134"/>
      <c r="E12" s="136"/>
      <c r="F12" s="136"/>
      <c r="G12" s="21"/>
      <c r="H12" s="134"/>
      <c r="I12" s="22"/>
      <c r="J12" s="134"/>
      <c r="K12" s="134"/>
      <c r="L12" s="134"/>
    </row>
    <row r="13" spans="1:12" ht="14.4" x14ac:dyDescent="0.3">
      <c r="A13" s="134"/>
      <c r="B13" s="134"/>
      <c r="C13" s="134"/>
      <c r="D13" s="134"/>
      <c r="E13" s="136"/>
      <c r="F13" s="136"/>
      <c r="G13" s="21"/>
      <c r="H13" s="134"/>
      <c r="I13" s="24"/>
      <c r="J13" s="134"/>
      <c r="K13" s="134"/>
      <c r="L13" s="134"/>
    </row>
    <row r="14" spans="1:12" ht="14.4" x14ac:dyDescent="0.3">
      <c r="A14" s="137" t="s">
        <v>247</v>
      </c>
      <c r="B14" s="137" t="s">
        <v>248</v>
      </c>
      <c r="C14" s="51" t="s">
        <v>249</v>
      </c>
      <c r="D14" s="51" t="s">
        <v>250</v>
      </c>
      <c r="E14" s="138">
        <v>85000</v>
      </c>
      <c r="F14" s="138">
        <v>85000</v>
      </c>
      <c r="G14" s="21">
        <v>85000</v>
      </c>
      <c r="H14" s="139"/>
      <c r="I14" s="22"/>
      <c r="J14" s="137"/>
      <c r="K14" s="137"/>
      <c r="L14" s="137"/>
    </row>
    <row r="15" spans="1:12" ht="14.4" x14ac:dyDescent="0.3">
      <c r="A15" s="137" t="s">
        <v>251</v>
      </c>
      <c r="B15" s="137" t="s">
        <v>248</v>
      </c>
      <c r="C15" s="51" t="s">
        <v>252</v>
      </c>
      <c r="D15" s="51" t="s">
        <v>253</v>
      </c>
      <c r="E15" s="138">
        <v>85000</v>
      </c>
      <c r="F15" s="138">
        <v>85000</v>
      </c>
      <c r="G15" s="21">
        <v>85000</v>
      </c>
      <c r="H15" s="139"/>
      <c r="I15" s="22">
        <v>85000</v>
      </c>
      <c r="J15" s="137"/>
      <c r="K15" s="137"/>
      <c r="L15" s="137"/>
    </row>
    <row r="16" spans="1:12" ht="14.4" x14ac:dyDescent="0.3">
      <c r="A16" s="137" t="s">
        <v>254</v>
      </c>
      <c r="B16" s="137" t="s">
        <v>55</v>
      </c>
      <c r="C16" s="51" t="s">
        <v>255</v>
      </c>
      <c r="D16" s="51" t="s">
        <v>250</v>
      </c>
      <c r="E16" s="138">
        <v>150000</v>
      </c>
      <c r="F16" s="138">
        <v>150000</v>
      </c>
      <c r="G16" s="21">
        <v>150000</v>
      </c>
      <c r="H16" s="139"/>
      <c r="I16" s="22"/>
      <c r="J16" s="137"/>
      <c r="K16" s="137"/>
      <c r="L16" s="137"/>
    </row>
    <row r="17" spans="1:12" ht="14.4" x14ac:dyDescent="0.3">
      <c r="A17" s="137" t="s">
        <v>52</v>
      </c>
      <c r="B17" s="137" t="s">
        <v>53</v>
      </c>
      <c r="C17" s="51" t="s">
        <v>54</v>
      </c>
      <c r="D17" s="51" t="s">
        <v>253</v>
      </c>
      <c r="E17" s="138">
        <v>300000</v>
      </c>
      <c r="F17" s="138">
        <v>300000</v>
      </c>
      <c r="G17" s="21">
        <v>300000</v>
      </c>
      <c r="H17" s="139"/>
      <c r="I17" s="22">
        <v>300000</v>
      </c>
      <c r="J17" s="137"/>
      <c r="K17" s="137"/>
      <c r="L17" s="137"/>
    </row>
    <row r="18" spans="1:12" ht="15.75" customHeight="1" x14ac:dyDescent="0.3">
      <c r="A18" s="137" t="s">
        <v>256</v>
      </c>
      <c r="B18" s="137" t="s">
        <v>257</v>
      </c>
      <c r="C18" s="51"/>
      <c r="D18" s="51" t="s">
        <v>258</v>
      </c>
      <c r="E18" s="138">
        <v>100000</v>
      </c>
      <c r="F18" s="138">
        <v>100000</v>
      </c>
      <c r="G18" s="21">
        <v>0</v>
      </c>
      <c r="H18" s="139"/>
      <c r="I18" s="22"/>
      <c r="J18" s="137"/>
      <c r="K18" s="137"/>
      <c r="L18" s="137"/>
    </row>
    <row r="19" spans="1:12" ht="14.4" x14ac:dyDescent="0.3">
      <c r="A19" s="137" t="s">
        <v>259</v>
      </c>
      <c r="B19" s="137" t="s">
        <v>55</v>
      </c>
      <c r="C19" s="51" t="s">
        <v>252</v>
      </c>
      <c r="D19" s="51" t="s">
        <v>253</v>
      </c>
      <c r="E19" s="138">
        <v>120000</v>
      </c>
      <c r="F19" s="138">
        <v>120000</v>
      </c>
      <c r="G19" s="21">
        <v>120000</v>
      </c>
      <c r="H19" s="139"/>
      <c r="I19" s="22">
        <v>65000</v>
      </c>
      <c r="J19" s="137"/>
      <c r="K19" s="137"/>
      <c r="L19" s="137"/>
    </row>
    <row r="20" spans="1:12" ht="14.4" x14ac:dyDescent="0.3">
      <c r="A20" s="137" t="s">
        <v>260</v>
      </c>
      <c r="B20" s="137" t="s">
        <v>55</v>
      </c>
      <c r="C20" s="51" t="s">
        <v>252</v>
      </c>
      <c r="D20" s="51" t="s">
        <v>253</v>
      </c>
      <c r="E20" s="138">
        <v>85000</v>
      </c>
      <c r="F20" s="138">
        <v>85000</v>
      </c>
      <c r="G20" s="21">
        <v>85000</v>
      </c>
      <c r="H20" s="139"/>
      <c r="I20" s="22"/>
      <c r="J20" s="137"/>
      <c r="K20" s="137"/>
      <c r="L20" s="137"/>
    </row>
    <row r="21" spans="1:12" ht="14.4" x14ac:dyDescent="0.3">
      <c r="A21" s="137" t="s">
        <v>261</v>
      </c>
      <c r="B21" s="137" t="s">
        <v>55</v>
      </c>
      <c r="C21" s="51" t="s">
        <v>262</v>
      </c>
      <c r="D21" s="51" t="s">
        <v>263</v>
      </c>
      <c r="E21" s="138">
        <v>100000</v>
      </c>
      <c r="F21" s="138">
        <v>100000</v>
      </c>
      <c r="G21" s="21">
        <v>100000</v>
      </c>
      <c r="H21" s="139"/>
      <c r="I21" s="22">
        <v>90000</v>
      </c>
      <c r="J21" s="137"/>
      <c r="K21" s="137"/>
      <c r="L21" s="137"/>
    </row>
    <row r="22" spans="1:12" ht="14.4" x14ac:dyDescent="0.3">
      <c r="A22" s="137"/>
      <c r="B22" s="137"/>
      <c r="C22" s="137"/>
      <c r="D22" s="137"/>
      <c r="E22" s="138"/>
      <c r="F22" s="138"/>
      <c r="G22" s="21"/>
      <c r="H22" s="139"/>
      <c r="I22" s="22"/>
      <c r="J22" s="137"/>
      <c r="K22" s="137"/>
      <c r="L22" s="137"/>
    </row>
    <row r="23" spans="1:12" ht="14.4" x14ac:dyDescent="0.3">
      <c r="A23" s="137"/>
      <c r="B23" s="137"/>
      <c r="C23" s="137"/>
      <c r="D23" s="137"/>
      <c r="E23" s="138"/>
      <c r="F23" s="138"/>
      <c r="G23" s="21"/>
      <c r="H23" s="139"/>
      <c r="I23" s="22"/>
      <c r="J23" s="137"/>
      <c r="K23" s="137"/>
      <c r="L23" s="137"/>
    </row>
    <row r="24" spans="1:12" ht="14.4" x14ac:dyDescent="0.3">
      <c r="A24" s="137"/>
      <c r="B24" s="137"/>
      <c r="C24" s="137"/>
      <c r="D24" s="137"/>
      <c r="E24" s="138"/>
      <c r="F24" s="138"/>
      <c r="G24" s="21"/>
      <c r="H24" s="139"/>
      <c r="I24" s="22"/>
      <c r="J24" s="137"/>
      <c r="K24" s="137"/>
      <c r="L24" s="137"/>
    </row>
    <row r="25" spans="1:12" ht="14.4" x14ac:dyDescent="0.3">
      <c r="A25" s="137"/>
      <c r="B25" s="137"/>
      <c r="C25" s="137"/>
      <c r="D25" s="137"/>
      <c r="E25" s="138"/>
      <c r="F25" s="138"/>
      <c r="G25" s="21"/>
      <c r="H25" s="137"/>
      <c r="I25" s="22"/>
      <c r="J25" s="137"/>
      <c r="K25" s="137"/>
      <c r="L25" s="137"/>
    </row>
    <row r="26" spans="1:12" ht="14.4" x14ac:dyDescent="0.3">
      <c r="A26" s="12"/>
      <c r="B26" s="12"/>
      <c r="C26" s="12"/>
      <c r="D26" s="12"/>
      <c r="E26" s="13"/>
      <c r="F26" s="13"/>
      <c r="G26" s="21"/>
      <c r="H26" s="12"/>
      <c r="I26" s="24"/>
      <c r="J26" s="12"/>
      <c r="K26" s="12"/>
      <c r="L26" s="12"/>
    </row>
    <row r="27" spans="1:12" ht="14.4" x14ac:dyDescent="0.3">
      <c r="A27" s="12"/>
      <c r="B27" s="12"/>
      <c r="C27" s="12"/>
      <c r="D27" s="12"/>
      <c r="E27" s="13"/>
      <c r="F27" s="13"/>
      <c r="G27" s="21"/>
      <c r="H27" s="14"/>
      <c r="I27" s="22"/>
      <c r="J27" s="12"/>
      <c r="K27" s="12"/>
      <c r="L27" s="12"/>
    </row>
    <row r="28" spans="1:12" ht="14.4" x14ac:dyDescent="0.3">
      <c r="A28" s="12"/>
      <c r="B28" s="12"/>
      <c r="C28" s="12"/>
      <c r="D28" s="12"/>
      <c r="E28" s="13"/>
      <c r="F28" s="13"/>
      <c r="G28" s="21"/>
      <c r="H28" s="14"/>
      <c r="I28" s="24"/>
      <c r="J28" s="12"/>
      <c r="K28" s="12"/>
      <c r="L28" s="12"/>
    </row>
    <row r="29" spans="1:12" ht="14.4" x14ac:dyDescent="0.3">
      <c r="A29" s="12"/>
      <c r="B29" s="12"/>
      <c r="C29" s="12"/>
      <c r="D29" s="12"/>
      <c r="E29" s="13"/>
      <c r="F29" s="13"/>
      <c r="G29" s="21"/>
      <c r="H29" s="12"/>
      <c r="I29" s="24"/>
      <c r="J29" s="12"/>
      <c r="K29" s="12"/>
      <c r="L29" s="12"/>
    </row>
    <row r="30" spans="1:12" ht="14.4" x14ac:dyDescent="0.3">
      <c r="A30" s="12"/>
      <c r="B30" s="12"/>
      <c r="C30" s="12"/>
      <c r="D30" s="12"/>
      <c r="E30" s="13"/>
      <c r="F30" s="13"/>
      <c r="G30" s="21"/>
      <c r="H30" s="15"/>
      <c r="I30" s="24"/>
      <c r="J30" s="12"/>
      <c r="K30" s="12"/>
      <c r="L30" s="12"/>
    </row>
    <row r="31" spans="1:12" ht="14.4" x14ac:dyDescent="0.3">
      <c r="A31" s="12"/>
      <c r="B31" s="12"/>
      <c r="C31" s="12"/>
      <c r="D31" s="12"/>
      <c r="E31" s="13"/>
      <c r="F31" s="13"/>
      <c r="G31" s="21"/>
      <c r="H31" s="15"/>
      <c r="I31" s="24"/>
      <c r="J31" s="12"/>
      <c r="K31" s="12"/>
      <c r="L31" s="12"/>
    </row>
    <row r="32" spans="1:12" ht="14.4" x14ac:dyDescent="0.3">
      <c r="A32" s="12"/>
      <c r="B32" s="12"/>
      <c r="C32" s="12"/>
      <c r="D32" s="12"/>
      <c r="E32" s="13"/>
      <c r="F32" s="13"/>
      <c r="G32" s="21"/>
      <c r="H32" s="13"/>
      <c r="I32" s="24"/>
      <c r="J32" s="12"/>
      <c r="K32" s="12"/>
      <c r="L32" s="12"/>
    </row>
    <row r="33" spans="1:12" ht="14.4" x14ac:dyDescent="0.3">
      <c r="A33" s="12"/>
      <c r="B33" s="12"/>
      <c r="C33" s="12"/>
      <c r="D33" s="12"/>
      <c r="E33" s="12"/>
      <c r="F33" s="12"/>
      <c r="G33" s="21"/>
      <c r="H33" s="12"/>
      <c r="I33" s="24"/>
      <c r="J33" s="12"/>
      <c r="K33" s="12"/>
      <c r="L33" s="12"/>
    </row>
    <row r="34" spans="1:12" ht="14.4" x14ac:dyDescent="0.3">
      <c r="A34" s="12" t="s">
        <v>264</v>
      </c>
      <c r="B34" s="12"/>
      <c r="C34" s="12"/>
      <c r="D34" s="12"/>
      <c r="E34" s="12"/>
      <c r="F34" s="12"/>
      <c r="G34" s="21"/>
      <c r="H34" s="12"/>
      <c r="I34" s="24"/>
      <c r="J34" s="12"/>
      <c r="K34" s="12"/>
      <c r="L34" s="12"/>
    </row>
    <row r="35" spans="1:12" ht="14.4" x14ac:dyDescent="0.3">
      <c r="A35" s="12"/>
      <c r="B35" s="12"/>
      <c r="C35" s="12"/>
      <c r="D35" s="12"/>
      <c r="E35" s="12"/>
      <c r="F35" s="12"/>
      <c r="G35" s="21"/>
      <c r="H35" s="12"/>
      <c r="I35" s="24"/>
      <c r="J35" s="12"/>
      <c r="K35" s="12"/>
      <c r="L35" s="12"/>
    </row>
    <row r="36" spans="1:12" ht="14.4" x14ac:dyDescent="0.3">
      <c r="A36" s="5"/>
      <c r="B36" s="5"/>
      <c r="C36" s="5"/>
      <c r="D36" s="5"/>
      <c r="E36" s="16">
        <f>SUM(E11:E35)</f>
        <v>1025000</v>
      </c>
      <c r="F36" s="16">
        <f>SUM(F11:F35)</f>
        <v>1025000</v>
      </c>
      <c r="G36" s="16">
        <f>SUM(G11:G35)</f>
        <v>925000</v>
      </c>
      <c r="H36" s="16">
        <f>SUM(H11:H35)</f>
        <v>0</v>
      </c>
      <c r="I36" s="17">
        <f>SUM(I11:I35)</f>
        <v>540000</v>
      </c>
      <c r="J36" s="5"/>
      <c r="K36" s="34"/>
      <c r="L36" s="34"/>
    </row>
    <row r="37" spans="1:12" ht="14.4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34"/>
    </row>
    <row r="38" spans="1:12" ht="14.4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34"/>
    </row>
    <row r="39" spans="1:12" ht="15.75" customHeight="1" x14ac:dyDescent="0.3">
      <c r="A39" s="317"/>
      <c r="B39" s="303"/>
      <c r="C39" s="303"/>
      <c r="D39" s="303"/>
      <c r="E39" s="303"/>
      <c r="F39" s="303"/>
      <c r="G39" s="303"/>
      <c r="H39" s="303"/>
      <c r="I39" s="5"/>
      <c r="J39" s="5"/>
      <c r="K39" s="5"/>
      <c r="L39" s="34"/>
    </row>
    <row r="40" spans="1:12" ht="15.75" customHeight="1" x14ac:dyDescent="0.3">
      <c r="A40" s="318" t="s">
        <v>38</v>
      </c>
      <c r="B40" s="318" t="s">
        <v>39</v>
      </c>
      <c r="C40" s="318" t="s">
        <v>25</v>
      </c>
      <c r="D40" s="318" t="s">
        <v>20</v>
      </c>
      <c r="E40" s="318" t="s">
        <v>21</v>
      </c>
      <c r="F40" s="318" t="s">
        <v>16</v>
      </c>
      <c r="G40" s="318" t="s">
        <v>30</v>
      </c>
      <c r="H40" s="318" t="s">
        <v>31</v>
      </c>
      <c r="I40" s="5"/>
      <c r="J40" s="5"/>
      <c r="K40" s="5"/>
      <c r="L40" s="34"/>
    </row>
    <row r="41" spans="1:12" ht="15.75" customHeight="1" x14ac:dyDescent="0.3">
      <c r="A41" s="303"/>
      <c r="B41" s="303"/>
      <c r="C41" s="303"/>
      <c r="D41" s="303"/>
      <c r="E41" s="303"/>
      <c r="F41" s="303"/>
      <c r="G41" s="303"/>
      <c r="H41" s="303"/>
      <c r="I41" s="5"/>
      <c r="J41" s="5"/>
      <c r="K41" s="5"/>
      <c r="L41" s="34"/>
    </row>
    <row r="42" spans="1:12" ht="15.75" customHeight="1" x14ac:dyDescent="0.3">
      <c r="A42" s="9" t="s">
        <v>265</v>
      </c>
      <c r="B42" s="9" t="s">
        <v>56</v>
      </c>
      <c r="C42" s="9"/>
      <c r="D42" s="140">
        <v>70000</v>
      </c>
      <c r="E42" s="141">
        <v>70000</v>
      </c>
      <c r="F42" s="265">
        <v>62599</v>
      </c>
      <c r="G42" s="24"/>
      <c r="H42" s="24"/>
      <c r="I42" s="5"/>
      <c r="J42" s="5"/>
      <c r="K42" s="5"/>
      <c r="L42" s="34"/>
    </row>
    <row r="43" spans="1:12" ht="15.75" customHeight="1" x14ac:dyDescent="0.3">
      <c r="A43" s="57" t="s">
        <v>266</v>
      </c>
      <c r="B43" s="9" t="s">
        <v>56</v>
      </c>
      <c r="C43" s="9"/>
      <c r="D43" s="140">
        <v>500000</v>
      </c>
      <c r="E43" s="141">
        <v>235000</v>
      </c>
      <c r="F43" s="17">
        <v>500000</v>
      </c>
      <c r="G43" s="24"/>
      <c r="H43" s="24"/>
      <c r="I43" s="5"/>
      <c r="J43" s="5"/>
      <c r="K43" s="5"/>
      <c r="L43" s="34"/>
    </row>
    <row r="44" spans="1:12" ht="15.75" customHeight="1" x14ac:dyDescent="0.3">
      <c r="A44" s="9" t="s">
        <v>267</v>
      </c>
      <c r="B44" s="9" t="s">
        <v>56</v>
      </c>
      <c r="C44" s="9"/>
      <c r="D44" s="140">
        <v>160000</v>
      </c>
      <c r="E44" s="141"/>
      <c r="F44" s="17"/>
      <c r="G44" s="24"/>
      <c r="H44" s="24"/>
      <c r="I44" s="5"/>
      <c r="J44" s="5"/>
      <c r="K44" s="5"/>
      <c r="L44" s="34"/>
    </row>
    <row r="45" spans="1:12" ht="15.75" customHeight="1" x14ac:dyDescent="0.3">
      <c r="A45" s="9" t="s">
        <v>58</v>
      </c>
      <c r="B45" s="9" t="s">
        <v>268</v>
      </c>
      <c r="C45" s="9"/>
      <c r="D45" s="140">
        <v>80000</v>
      </c>
      <c r="E45" s="141"/>
      <c r="F45" s="17"/>
      <c r="G45" s="24"/>
      <c r="H45" s="24"/>
      <c r="I45" s="5"/>
      <c r="J45" s="5"/>
      <c r="K45" s="5"/>
      <c r="L45" s="34"/>
    </row>
    <row r="46" spans="1:12" ht="15.75" customHeight="1" x14ac:dyDescent="0.3">
      <c r="A46" s="9" t="s">
        <v>269</v>
      </c>
      <c r="B46" s="57" t="s">
        <v>56</v>
      </c>
      <c r="C46" s="9"/>
      <c r="D46" s="140">
        <v>100000</v>
      </c>
      <c r="E46" s="141"/>
      <c r="F46" s="17"/>
      <c r="G46" s="24"/>
      <c r="H46" s="24"/>
      <c r="I46" s="5"/>
      <c r="J46" s="5"/>
      <c r="K46" s="5"/>
      <c r="L46" s="34"/>
    </row>
    <row r="47" spans="1:12" ht="15.75" customHeight="1" x14ac:dyDescent="0.3">
      <c r="A47" s="9" t="s">
        <v>270</v>
      </c>
      <c r="B47" s="57" t="s">
        <v>56</v>
      </c>
      <c r="C47" s="9"/>
      <c r="D47" s="140">
        <v>120000</v>
      </c>
      <c r="E47" s="141"/>
      <c r="F47" s="17"/>
      <c r="G47" s="24"/>
      <c r="H47" s="24"/>
      <c r="I47" s="5"/>
      <c r="J47" s="5"/>
      <c r="K47" s="5"/>
      <c r="L47" s="34"/>
    </row>
    <row r="48" spans="1:12" ht="15.75" customHeight="1" x14ac:dyDescent="0.3">
      <c r="A48" s="9" t="s">
        <v>271</v>
      </c>
      <c r="B48" s="57" t="s">
        <v>272</v>
      </c>
      <c r="C48" s="9"/>
      <c r="D48" s="140">
        <v>40000</v>
      </c>
      <c r="E48" s="141"/>
      <c r="F48" s="17"/>
      <c r="G48" s="24"/>
      <c r="H48" s="24"/>
      <c r="I48" s="5"/>
      <c r="J48" s="5"/>
      <c r="K48" s="5"/>
      <c r="L48" s="34"/>
    </row>
    <row r="49" spans="1:12" ht="15.75" customHeight="1" x14ac:dyDescent="0.3">
      <c r="A49" s="9" t="s">
        <v>273</v>
      </c>
      <c r="B49" s="57" t="s">
        <v>274</v>
      </c>
      <c r="C49" s="9"/>
      <c r="D49" s="140">
        <v>70000</v>
      </c>
      <c r="E49" s="141"/>
      <c r="F49" s="17"/>
      <c r="G49" s="24"/>
      <c r="H49" s="24"/>
      <c r="I49" s="5"/>
      <c r="J49" s="5"/>
      <c r="K49" s="5"/>
      <c r="L49" s="34"/>
    </row>
    <row r="50" spans="1:12" ht="15.75" customHeight="1" x14ac:dyDescent="0.3">
      <c r="A50" s="9" t="s">
        <v>275</v>
      </c>
      <c r="B50" s="57" t="s">
        <v>276</v>
      </c>
      <c r="C50" s="9"/>
      <c r="D50" s="140">
        <v>200000</v>
      </c>
      <c r="E50" s="141"/>
      <c r="F50" s="17"/>
      <c r="G50" s="24"/>
      <c r="H50" s="24"/>
      <c r="I50" s="5"/>
      <c r="J50" s="5"/>
      <c r="K50" s="5"/>
      <c r="L50" s="34"/>
    </row>
    <row r="51" spans="1:12" ht="15.75" customHeight="1" x14ac:dyDescent="0.3">
      <c r="A51" s="9" t="s">
        <v>277</v>
      </c>
      <c r="B51" s="57" t="s">
        <v>278</v>
      </c>
      <c r="C51" s="9"/>
      <c r="D51" s="140">
        <v>13000</v>
      </c>
      <c r="E51" s="141"/>
      <c r="F51" s="17"/>
      <c r="G51" s="24"/>
      <c r="H51" s="24"/>
      <c r="I51" s="5"/>
      <c r="J51" s="5"/>
      <c r="K51" s="5"/>
      <c r="L51" s="34"/>
    </row>
    <row r="52" spans="1:12" ht="15.75" customHeight="1" x14ac:dyDescent="0.3">
      <c r="A52" s="57" t="s">
        <v>279</v>
      </c>
      <c r="B52" s="57" t="s">
        <v>280</v>
      </c>
      <c r="C52" s="9"/>
      <c r="D52" s="140">
        <v>50000</v>
      </c>
      <c r="E52" s="141"/>
      <c r="F52" s="264">
        <f>31860+13375</f>
        <v>45235</v>
      </c>
      <c r="G52" s="24"/>
      <c r="H52" s="24"/>
      <c r="I52" s="5"/>
      <c r="J52" s="5"/>
      <c r="K52" s="5"/>
      <c r="L52" s="34"/>
    </row>
    <row r="53" spans="1:12" ht="15.75" customHeight="1" x14ac:dyDescent="0.3">
      <c r="A53" s="9" t="s">
        <v>281</v>
      </c>
      <c r="B53" s="57" t="s">
        <v>282</v>
      </c>
      <c r="C53" s="9"/>
      <c r="D53" s="140">
        <v>15000</v>
      </c>
      <c r="E53" s="141"/>
      <c r="F53" s="17"/>
      <c r="G53" s="24"/>
      <c r="H53" s="24"/>
      <c r="I53" s="5"/>
      <c r="J53" s="5"/>
      <c r="K53" s="5"/>
      <c r="L53" s="34"/>
    </row>
    <row r="54" spans="1:12" ht="15.75" customHeight="1" x14ac:dyDescent="0.3">
      <c r="A54" s="12"/>
      <c r="B54" s="12"/>
      <c r="C54" s="12"/>
      <c r="D54" s="12"/>
      <c r="E54" s="35"/>
      <c r="F54" s="5"/>
      <c r="G54" s="12"/>
      <c r="H54" s="12"/>
      <c r="I54" s="5"/>
      <c r="J54" s="5"/>
      <c r="K54" s="5"/>
      <c r="L54" s="34"/>
    </row>
    <row r="55" spans="1:12" ht="15.75" customHeight="1" x14ac:dyDescent="0.3">
      <c r="A55" s="12" t="s">
        <v>264</v>
      </c>
      <c r="B55" s="12"/>
      <c r="C55" s="12"/>
      <c r="D55" s="12"/>
      <c r="E55" s="35"/>
      <c r="F55" s="5"/>
      <c r="G55" s="12"/>
      <c r="H55" s="12"/>
      <c r="I55" s="5"/>
      <c r="J55" s="5"/>
      <c r="K55" s="5"/>
      <c r="L55" s="34"/>
    </row>
    <row r="56" spans="1:12" ht="15.75" customHeight="1" x14ac:dyDescent="0.3">
      <c r="A56" s="12"/>
      <c r="B56" s="12"/>
      <c r="C56" s="12"/>
      <c r="D56" s="12"/>
      <c r="E56" s="35"/>
      <c r="F56" s="5"/>
      <c r="G56" s="12"/>
      <c r="H56" s="12"/>
      <c r="I56" s="5"/>
      <c r="J56" s="5"/>
      <c r="K56" s="5"/>
      <c r="L56" s="34"/>
    </row>
    <row r="57" spans="1:12" ht="15.75" customHeight="1" x14ac:dyDescent="0.3">
      <c r="A57" s="5"/>
      <c r="B57" s="5"/>
      <c r="C57" s="5"/>
      <c r="D57" s="16">
        <f>SUM(D42:D56)</f>
        <v>1418000</v>
      </c>
      <c r="E57" s="16">
        <f>SUM(E42:E56)</f>
        <v>305000</v>
      </c>
      <c r="F57" s="17">
        <f>SUM(F42:F56)</f>
        <v>607834</v>
      </c>
      <c r="G57" s="34"/>
      <c r="H57" s="34"/>
      <c r="I57" s="5"/>
      <c r="J57" s="5"/>
      <c r="K57" s="5"/>
      <c r="L57" s="34"/>
    </row>
  </sheetData>
  <mergeCells count="19">
    <mergeCell ref="C9:C10"/>
    <mergeCell ref="D9:D10"/>
    <mergeCell ref="J9:J10"/>
    <mergeCell ref="A8:L8"/>
    <mergeCell ref="I9:I10"/>
    <mergeCell ref="K9:K10"/>
    <mergeCell ref="L9:L10"/>
    <mergeCell ref="B9:B10"/>
    <mergeCell ref="A9:A10"/>
    <mergeCell ref="E9:E10"/>
    <mergeCell ref="A39:H39"/>
    <mergeCell ref="A40:A41"/>
    <mergeCell ref="B40:B41"/>
    <mergeCell ref="C40:C41"/>
    <mergeCell ref="D40:D41"/>
    <mergeCell ref="E40:E41"/>
    <mergeCell ref="F40:F41"/>
    <mergeCell ref="G40:G41"/>
    <mergeCell ref="H40:H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E26" sqref="E26"/>
    </sheetView>
  </sheetViews>
  <sheetFormatPr defaultColWidth="14.44140625" defaultRowHeight="15.75" customHeight="1" x14ac:dyDescent="0.25"/>
  <sheetData>
    <row r="1" spans="1:14" ht="14.4" x14ac:dyDescent="0.3">
      <c r="A1" s="37" t="s">
        <v>17</v>
      </c>
      <c r="B1" s="39" t="s">
        <v>4</v>
      </c>
      <c r="C1" s="37"/>
      <c r="D1" s="37"/>
      <c r="E1" s="37"/>
      <c r="F1" s="37"/>
      <c r="G1" s="37"/>
      <c r="H1" s="37"/>
      <c r="I1" s="37"/>
      <c r="J1" s="37"/>
      <c r="K1" s="37"/>
      <c r="L1" s="34"/>
    </row>
    <row r="2" spans="1:14" ht="14.4" x14ac:dyDescent="0.3">
      <c r="A2" s="37" t="s">
        <v>18</v>
      </c>
      <c r="B2" s="39" t="s">
        <v>283</v>
      </c>
      <c r="C2" s="37" t="s">
        <v>284</v>
      </c>
      <c r="D2" s="37"/>
      <c r="E2" s="37"/>
      <c r="F2" s="37"/>
      <c r="G2" s="37"/>
      <c r="H2" s="37"/>
      <c r="I2" s="37"/>
      <c r="J2" s="37"/>
      <c r="K2" s="37"/>
      <c r="L2" s="34"/>
    </row>
    <row r="3" spans="1:14" ht="14.4" x14ac:dyDescent="0.3">
      <c r="A3" s="37" t="s">
        <v>19</v>
      </c>
      <c r="B3" s="40">
        <v>1</v>
      </c>
      <c r="C3" s="37"/>
      <c r="D3" s="37"/>
      <c r="E3" s="37"/>
      <c r="F3" s="37"/>
      <c r="G3" s="37"/>
      <c r="H3" s="37"/>
      <c r="I3" s="37"/>
      <c r="J3" s="37"/>
      <c r="K3" s="37"/>
      <c r="L3" s="34"/>
    </row>
    <row r="4" spans="1:14" ht="14.4" x14ac:dyDescent="0.3">
      <c r="A4" s="37" t="s">
        <v>20</v>
      </c>
      <c r="B4" s="41">
        <v>1245533</v>
      </c>
      <c r="C4" s="37"/>
      <c r="D4" s="37"/>
      <c r="E4" s="37"/>
      <c r="F4" s="37"/>
      <c r="G4" s="37"/>
      <c r="H4" s="37"/>
      <c r="I4" s="37"/>
      <c r="J4" s="37"/>
      <c r="K4" s="37"/>
      <c r="L4" s="34"/>
    </row>
    <row r="5" spans="1:14" ht="14.4" x14ac:dyDescent="0.3">
      <c r="A5" s="37" t="s">
        <v>21</v>
      </c>
      <c r="B5" s="41">
        <f>G33+E44</f>
        <v>1175533</v>
      </c>
      <c r="C5" s="37"/>
      <c r="D5" s="37"/>
      <c r="E5" s="37"/>
      <c r="F5" s="37"/>
      <c r="G5" s="37"/>
      <c r="H5" s="37"/>
      <c r="I5" s="37"/>
      <c r="J5" s="37"/>
      <c r="K5" s="37"/>
      <c r="L5" s="34"/>
    </row>
    <row r="6" spans="1:14" ht="14.4" x14ac:dyDescent="0.3">
      <c r="A6" s="37" t="s">
        <v>16</v>
      </c>
      <c r="B6" s="42">
        <f>I33+F44</f>
        <v>1175093</v>
      </c>
      <c r="C6" s="37"/>
      <c r="D6" s="37"/>
      <c r="E6" s="37"/>
      <c r="F6" s="37"/>
      <c r="G6" s="37"/>
      <c r="H6" s="37"/>
      <c r="I6" s="37"/>
      <c r="J6" s="37"/>
      <c r="K6" s="37"/>
      <c r="L6" s="34"/>
    </row>
    <row r="7" spans="1:14" ht="14.4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4"/>
    </row>
    <row r="8" spans="1:14" ht="14.4" x14ac:dyDescent="0.3">
      <c r="A8" s="308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</row>
    <row r="9" spans="1:14" ht="14.4" x14ac:dyDescent="0.3">
      <c r="A9" s="307" t="s">
        <v>22</v>
      </c>
      <c r="B9" s="307" t="s">
        <v>23</v>
      </c>
      <c r="C9" s="307" t="s">
        <v>24</v>
      </c>
      <c r="D9" s="307" t="s">
        <v>25</v>
      </c>
      <c r="E9" s="307" t="s">
        <v>26</v>
      </c>
      <c r="F9" s="43" t="s">
        <v>27</v>
      </c>
      <c r="G9" s="43"/>
      <c r="H9" s="43" t="s">
        <v>28</v>
      </c>
      <c r="I9" s="307" t="s">
        <v>16</v>
      </c>
      <c r="J9" s="307" t="s">
        <v>29</v>
      </c>
      <c r="K9" s="307" t="s">
        <v>30</v>
      </c>
      <c r="L9" s="307" t="s">
        <v>31</v>
      </c>
    </row>
    <row r="10" spans="1:14" ht="14.4" x14ac:dyDescent="0.3">
      <c r="A10" s="303"/>
      <c r="B10" s="303"/>
      <c r="C10" s="303"/>
      <c r="D10" s="303"/>
      <c r="E10" s="303"/>
      <c r="F10" s="43" t="s">
        <v>32</v>
      </c>
      <c r="G10" s="43" t="s">
        <v>21</v>
      </c>
      <c r="H10" s="43" t="s">
        <v>33</v>
      </c>
      <c r="I10" s="303"/>
      <c r="J10" s="303"/>
      <c r="K10" s="303"/>
      <c r="L10" s="303"/>
      <c r="N10" s="20"/>
    </row>
    <row r="11" spans="1:14" ht="14.4" x14ac:dyDescent="0.3">
      <c r="A11" s="44" t="s">
        <v>285</v>
      </c>
      <c r="B11" s="44" t="s">
        <v>286</v>
      </c>
      <c r="C11" s="44"/>
      <c r="D11" s="142" t="s">
        <v>287</v>
      </c>
      <c r="E11" s="46">
        <v>110000</v>
      </c>
      <c r="F11" s="47">
        <v>110000</v>
      </c>
      <c r="G11" s="48">
        <v>110000</v>
      </c>
      <c r="H11" s="44"/>
      <c r="I11" s="22">
        <v>110000</v>
      </c>
      <c r="J11" s="44"/>
      <c r="K11" s="44"/>
      <c r="L11" s="44"/>
    </row>
    <row r="12" spans="1:14" ht="14.4" x14ac:dyDescent="0.3">
      <c r="A12" s="44"/>
      <c r="B12" s="44" t="s">
        <v>288</v>
      </c>
      <c r="C12" s="44"/>
      <c r="D12" s="44" t="s">
        <v>289</v>
      </c>
      <c r="E12" s="47">
        <v>110000</v>
      </c>
      <c r="F12" s="47">
        <v>110000</v>
      </c>
      <c r="G12" s="48">
        <v>110000</v>
      </c>
      <c r="H12" s="44"/>
      <c r="I12" s="22">
        <v>110000</v>
      </c>
      <c r="J12" s="44"/>
      <c r="K12" s="44"/>
      <c r="L12" s="44"/>
    </row>
    <row r="13" spans="1:14" ht="14.4" x14ac:dyDescent="0.3">
      <c r="A13" s="44"/>
      <c r="B13" s="44" t="s">
        <v>290</v>
      </c>
      <c r="C13" s="44"/>
      <c r="D13" s="44" t="s">
        <v>291</v>
      </c>
      <c r="E13" s="47">
        <v>110000</v>
      </c>
      <c r="F13" s="47">
        <v>110000</v>
      </c>
      <c r="G13" s="48">
        <v>110000</v>
      </c>
      <c r="H13" s="44"/>
      <c r="I13" s="22">
        <v>110000</v>
      </c>
      <c r="J13" s="44"/>
      <c r="K13" s="44"/>
      <c r="L13" s="44"/>
    </row>
    <row r="14" spans="1:14" ht="14.4" x14ac:dyDescent="0.3">
      <c r="A14" s="44"/>
      <c r="B14" s="44" t="s">
        <v>292</v>
      </c>
      <c r="C14" s="44"/>
      <c r="D14" s="44" t="s">
        <v>126</v>
      </c>
      <c r="E14" s="47">
        <v>110000</v>
      </c>
      <c r="F14" s="47">
        <v>110000</v>
      </c>
      <c r="G14" s="48">
        <v>110000</v>
      </c>
      <c r="H14" s="44"/>
      <c r="I14" s="22">
        <v>110000</v>
      </c>
      <c r="J14" s="44"/>
      <c r="K14" s="44"/>
      <c r="L14" s="44"/>
    </row>
    <row r="15" spans="1:14" ht="14.4" x14ac:dyDescent="0.3">
      <c r="A15" s="44"/>
      <c r="B15" s="44" t="s">
        <v>293</v>
      </c>
      <c r="C15" s="44"/>
      <c r="D15" s="44" t="s">
        <v>294</v>
      </c>
      <c r="E15" s="47">
        <v>110000</v>
      </c>
      <c r="F15" s="47">
        <v>110000</v>
      </c>
      <c r="G15" s="48">
        <v>110000</v>
      </c>
      <c r="H15" s="44"/>
      <c r="I15" s="22">
        <v>110000</v>
      </c>
      <c r="J15" s="44"/>
      <c r="K15" s="44"/>
      <c r="L15" s="44"/>
    </row>
    <row r="16" spans="1:14" ht="14.4" x14ac:dyDescent="0.3">
      <c r="A16" s="44"/>
      <c r="B16" s="44" t="s">
        <v>295</v>
      </c>
      <c r="C16" s="44"/>
      <c r="D16" s="44" t="s">
        <v>296</v>
      </c>
      <c r="E16" s="46">
        <v>110000</v>
      </c>
      <c r="F16" s="47">
        <v>110000</v>
      </c>
      <c r="G16" s="48">
        <v>110000</v>
      </c>
      <c r="H16" s="44"/>
      <c r="I16" s="22">
        <v>110000</v>
      </c>
      <c r="J16" s="44"/>
      <c r="K16" s="44"/>
      <c r="L16" s="44"/>
    </row>
    <row r="17" spans="1:13" ht="14.4" x14ac:dyDescent="0.3">
      <c r="A17" s="44"/>
      <c r="B17" s="44" t="s">
        <v>48</v>
      </c>
      <c r="C17" s="44"/>
      <c r="D17" s="44"/>
      <c r="E17" s="47">
        <f>25000*1.4071</f>
        <v>35177.5</v>
      </c>
      <c r="F17" s="47">
        <f>25000*1.4071</f>
        <v>35177.5</v>
      </c>
      <c r="G17" s="48">
        <v>35178</v>
      </c>
      <c r="H17" s="44"/>
      <c r="I17" s="24"/>
      <c r="J17" s="44"/>
      <c r="K17" s="44"/>
      <c r="L17" s="44"/>
    </row>
    <row r="18" spans="1:13" ht="14.4" x14ac:dyDescent="0.3">
      <c r="A18" s="51" t="s">
        <v>59</v>
      </c>
      <c r="B18" s="51" t="s">
        <v>297</v>
      </c>
      <c r="C18" s="51"/>
      <c r="D18" s="51" t="s">
        <v>298</v>
      </c>
      <c r="E18" s="54">
        <v>150000</v>
      </c>
      <c r="F18" s="54">
        <v>150000</v>
      </c>
      <c r="G18" s="48">
        <v>150000</v>
      </c>
      <c r="H18" s="54"/>
      <c r="I18" s="22">
        <v>150000</v>
      </c>
      <c r="J18" s="51"/>
      <c r="K18" s="51"/>
      <c r="L18" s="51"/>
    </row>
    <row r="19" spans="1:13" ht="14.4" x14ac:dyDescent="0.3">
      <c r="A19" s="51"/>
      <c r="B19" s="51" t="s">
        <v>299</v>
      </c>
      <c r="C19" s="51"/>
      <c r="D19" s="51" t="s">
        <v>298</v>
      </c>
      <c r="E19" s="54">
        <v>100000</v>
      </c>
      <c r="F19" s="54">
        <v>100000</v>
      </c>
      <c r="G19" s="48">
        <v>100000</v>
      </c>
      <c r="H19" s="54"/>
      <c r="I19" s="22">
        <v>100000</v>
      </c>
      <c r="J19" s="51"/>
      <c r="K19" s="51"/>
      <c r="L19" s="51"/>
    </row>
    <row r="20" spans="1:13" ht="14.4" x14ac:dyDescent="0.3">
      <c r="A20" s="51"/>
      <c r="B20" s="51" t="s">
        <v>60</v>
      </c>
      <c r="C20" s="51"/>
      <c r="D20" s="51" t="s">
        <v>298</v>
      </c>
      <c r="E20" s="54">
        <v>80000</v>
      </c>
      <c r="F20" s="54">
        <v>80000</v>
      </c>
      <c r="G20" s="48">
        <v>80000</v>
      </c>
      <c r="H20" s="51"/>
      <c r="I20" s="22">
        <v>80000</v>
      </c>
      <c r="J20" s="51"/>
      <c r="K20" s="51"/>
      <c r="L20" s="51"/>
    </row>
    <row r="21" spans="1:13" ht="14.4" x14ac:dyDescent="0.3">
      <c r="A21" s="51"/>
      <c r="B21" s="51" t="s">
        <v>300</v>
      </c>
      <c r="C21" s="51"/>
      <c r="D21" s="51" t="s">
        <v>298</v>
      </c>
      <c r="E21" s="54">
        <v>20000</v>
      </c>
      <c r="F21" s="54">
        <v>20000</v>
      </c>
      <c r="G21" s="48">
        <v>0</v>
      </c>
      <c r="H21" s="51"/>
      <c r="I21" s="22">
        <v>0</v>
      </c>
      <c r="J21" s="51"/>
      <c r="K21" s="51"/>
      <c r="L21" s="51"/>
    </row>
    <row r="22" spans="1:13" ht="14.4" x14ac:dyDescent="0.3">
      <c r="A22" s="51"/>
      <c r="B22" s="51" t="s">
        <v>48</v>
      </c>
      <c r="C22" s="51"/>
      <c r="D22" s="51" t="s">
        <v>298</v>
      </c>
      <c r="E22" s="54">
        <f>50000*1.4071</f>
        <v>70355</v>
      </c>
      <c r="F22" s="54">
        <f>50000*1.4071</f>
        <v>70355</v>
      </c>
      <c r="G22" s="48">
        <v>70355</v>
      </c>
      <c r="H22" s="51"/>
      <c r="I22" s="22">
        <v>55000</v>
      </c>
      <c r="J22" s="51"/>
      <c r="K22" s="51"/>
      <c r="L22" s="51"/>
    </row>
    <row r="23" spans="1:13" ht="14.4" x14ac:dyDescent="0.3">
      <c r="A23" s="31" t="s">
        <v>301</v>
      </c>
      <c r="B23" s="31" t="s">
        <v>302</v>
      </c>
      <c r="C23" s="31"/>
      <c r="D23" s="31" t="s">
        <v>303</v>
      </c>
      <c r="E23" s="32">
        <v>50000</v>
      </c>
      <c r="F23" s="32">
        <v>50000</v>
      </c>
      <c r="G23" s="48">
        <v>50000</v>
      </c>
      <c r="H23" s="31"/>
      <c r="I23" s="22">
        <v>50000</v>
      </c>
      <c r="J23" s="31"/>
      <c r="K23" s="31"/>
      <c r="L23" s="31"/>
    </row>
    <row r="24" spans="1:13" ht="14.4" x14ac:dyDescent="0.3">
      <c r="A24" s="31" t="s">
        <v>301</v>
      </c>
      <c r="B24" s="31" t="s">
        <v>304</v>
      </c>
      <c r="C24" s="31"/>
      <c r="D24" s="31" t="s">
        <v>126</v>
      </c>
      <c r="E24" s="32">
        <v>50000</v>
      </c>
      <c r="F24" s="32">
        <v>50000</v>
      </c>
      <c r="G24" s="48">
        <v>0</v>
      </c>
      <c r="H24" s="55"/>
      <c r="I24" s="22">
        <v>0</v>
      </c>
      <c r="J24" s="31"/>
      <c r="K24" s="31"/>
      <c r="L24" s="31"/>
    </row>
    <row r="25" spans="1:13" ht="14.4" x14ac:dyDescent="0.3">
      <c r="A25" s="31"/>
      <c r="B25" s="31"/>
      <c r="C25" s="31"/>
      <c r="D25" s="31"/>
      <c r="E25" s="32"/>
      <c r="F25" s="32"/>
      <c r="G25" s="48"/>
      <c r="H25" s="55"/>
      <c r="I25" s="49"/>
      <c r="J25" s="31"/>
      <c r="K25" s="31"/>
      <c r="L25" s="31"/>
    </row>
    <row r="26" spans="1:13" ht="14.4" x14ac:dyDescent="0.3">
      <c r="A26" s="31"/>
      <c r="B26" s="31"/>
      <c r="C26" s="31"/>
      <c r="D26" s="31"/>
      <c r="E26" s="32"/>
      <c r="F26" s="32"/>
      <c r="G26" s="48"/>
      <c r="H26" s="31"/>
      <c r="I26" s="49"/>
      <c r="J26" s="31"/>
      <c r="K26" s="31"/>
      <c r="L26" s="31"/>
    </row>
    <row r="27" spans="1:13" ht="14.4" x14ac:dyDescent="0.3">
      <c r="A27" s="31"/>
      <c r="B27" s="31"/>
      <c r="C27" s="31"/>
      <c r="D27" s="31"/>
      <c r="E27" s="32"/>
      <c r="F27" s="32"/>
      <c r="G27" s="48"/>
      <c r="H27" s="143"/>
      <c r="I27" s="49"/>
      <c r="J27" s="31"/>
      <c r="K27" s="31"/>
      <c r="L27" s="31"/>
    </row>
    <row r="28" spans="1:13" ht="14.4" x14ac:dyDescent="0.3">
      <c r="A28" s="31"/>
      <c r="B28" s="31"/>
      <c r="C28" s="31"/>
      <c r="D28" s="31"/>
      <c r="E28" s="32"/>
      <c r="F28" s="32"/>
      <c r="G28" s="48"/>
      <c r="H28" s="143"/>
      <c r="I28" s="49"/>
      <c r="J28" s="31"/>
      <c r="K28" s="31"/>
      <c r="L28" s="31"/>
    </row>
    <row r="29" spans="1:13" ht="14.4" x14ac:dyDescent="0.3">
      <c r="A29" s="131"/>
      <c r="B29" s="31"/>
      <c r="C29" s="31"/>
      <c r="D29" s="31"/>
      <c r="E29" s="32"/>
      <c r="F29" s="32"/>
      <c r="G29" s="48"/>
      <c r="H29" s="32"/>
      <c r="I29" s="49"/>
      <c r="J29" s="31"/>
      <c r="K29" s="31"/>
      <c r="L29" s="31"/>
      <c r="M29" s="20"/>
    </row>
    <row r="30" spans="1:13" ht="15.75" customHeight="1" x14ac:dyDescent="0.3">
      <c r="A30" s="31"/>
      <c r="B30" s="31"/>
      <c r="C30" s="31"/>
      <c r="D30" s="31"/>
      <c r="E30" s="31"/>
      <c r="F30" s="31"/>
      <c r="G30" s="48"/>
      <c r="H30" s="31"/>
      <c r="I30" s="49"/>
      <c r="J30" s="31"/>
      <c r="K30" s="31"/>
      <c r="L30" s="31"/>
    </row>
    <row r="31" spans="1:13" ht="14.4" x14ac:dyDescent="0.3">
      <c r="A31" s="31"/>
      <c r="B31" s="31"/>
      <c r="C31" s="31"/>
      <c r="D31" s="31"/>
      <c r="E31" s="31"/>
      <c r="F31" s="31"/>
      <c r="G31" s="48"/>
      <c r="H31" s="31"/>
      <c r="I31" s="49"/>
      <c r="J31" s="31"/>
      <c r="K31" s="31"/>
      <c r="L31" s="31"/>
    </row>
    <row r="32" spans="1:13" ht="14.4" x14ac:dyDescent="0.3">
      <c r="A32" s="31"/>
      <c r="B32" s="31"/>
      <c r="C32" s="31"/>
      <c r="D32" s="31"/>
      <c r="E32" s="31"/>
      <c r="F32" s="31"/>
      <c r="G32" s="48"/>
      <c r="H32" s="31"/>
      <c r="I32" s="49"/>
      <c r="J32" s="31"/>
      <c r="K32" s="31"/>
      <c r="L32" s="31"/>
    </row>
    <row r="33" spans="1:12" ht="14.4" x14ac:dyDescent="0.3">
      <c r="A33" s="37"/>
      <c r="B33" s="37"/>
      <c r="C33" s="37"/>
      <c r="D33" s="37"/>
      <c r="E33" s="56">
        <f>SUM(E11:E32)</f>
        <v>1215532.5</v>
      </c>
      <c r="F33" s="56">
        <f>SUM(F11:F32)</f>
        <v>1215532.5</v>
      </c>
      <c r="G33" s="56">
        <f>SUM(G11:G32)</f>
        <v>1145533</v>
      </c>
      <c r="H33" s="56">
        <f>SUM(H11:H32)</f>
        <v>0</v>
      </c>
      <c r="I33" s="42">
        <f>SUM(I11:I32)</f>
        <v>1095000</v>
      </c>
      <c r="J33" s="37"/>
      <c r="K33" s="34"/>
      <c r="L33" s="34"/>
    </row>
    <row r="34" spans="1:12" ht="14.4" x14ac:dyDescent="0.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4"/>
    </row>
    <row r="35" spans="1:12" ht="14.4" x14ac:dyDescent="0.3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4"/>
    </row>
    <row r="36" spans="1:12" ht="14.4" x14ac:dyDescent="0.3">
      <c r="A36" s="306"/>
      <c r="B36" s="303"/>
      <c r="C36" s="303"/>
      <c r="D36" s="303"/>
      <c r="E36" s="303"/>
      <c r="F36" s="303"/>
      <c r="G36" s="303"/>
      <c r="H36" s="303"/>
      <c r="I36" s="37"/>
      <c r="J36" s="37"/>
      <c r="K36" s="37"/>
      <c r="L36" s="34"/>
    </row>
    <row r="37" spans="1:12" ht="14.4" x14ac:dyDescent="0.3">
      <c r="A37" s="307" t="s">
        <v>38</v>
      </c>
      <c r="B37" s="307" t="s">
        <v>39</v>
      </c>
      <c r="C37" s="307" t="s">
        <v>25</v>
      </c>
      <c r="D37" s="307" t="s">
        <v>20</v>
      </c>
      <c r="E37" s="307" t="s">
        <v>21</v>
      </c>
      <c r="F37" s="307" t="s">
        <v>16</v>
      </c>
      <c r="G37" s="307" t="s">
        <v>30</v>
      </c>
      <c r="H37" s="307" t="s">
        <v>31</v>
      </c>
      <c r="I37" s="37"/>
      <c r="J37" s="37"/>
      <c r="K37" s="37"/>
      <c r="L37" s="34"/>
    </row>
    <row r="38" spans="1:12" ht="14.4" x14ac:dyDescent="0.3">
      <c r="A38" s="303"/>
      <c r="B38" s="303"/>
      <c r="C38" s="303"/>
      <c r="D38" s="303"/>
      <c r="E38" s="303"/>
      <c r="F38" s="303"/>
      <c r="G38" s="303"/>
      <c r="H38" s="303"/>
      <c r="I38" s="37"/>
      <c r="J38" s="37"/>
      <c r="K38" s="37"/>
      <c r="L38" s="34"/>
    </row>
    <row r="39" spans="1:12" ht="14.4" x14ac:dyDescent="0.3">
      <c r="A39" s="57" t="s">
        <v>305</v>
      </c>
      <c r="B39" s="9" t="s">
        <v>37</v>
      </c>
      <c r="C39" s="57"/>
      <c r="D39" s="144">
        <v>30000</v>
      </c>
      <c r="E39" s="59">
        <v>30000</v>
      </c>
      <c r="F39" s="42">
        <v>53747</v>
      </c>
      <c r="G39" s="49"/>
      <c r="H39" s="49"/>
      <c r="I39" s="37"/>
      <c r="J39" s="37"/>
      <c r="K39" s="37"/>
      <c r="L39" s="34"/>
    </row>
    <row r="40" spans="1:12" ht="14.4" x14ac:dyDescent="0.3">
      <c r="A40" s="57"/>
      <c r="B40" s="57" t="s">
        <v>306</v>
      </c>
      <c r="C40" s="57"/>
      <c r="D40" s="58"/>
      <c r="E40" s="59"/>
      <c r="F40" s="265">
        <v>26346</v>
      </c>
      <c r="G40" s="49"/>
      <c r="H40" s="49"/>
      <c r="I40" s="37"/>
      <c r="J40" s="37"/>
      <c r="K40" s="37"/>
      <c r="L40" s="34"/>
    </row>
    <row r="41" spans="1:12" ht="14.4" x14ac:dyDescent="0.3">
      <c r="A41" s="31"/>
      <c r="B41" s="31"/>
      <c r="C41" s="31"/>
      <c r="D41" s="31"/>
      <c r="E41" s="60"/>
      <c r="F41" s="37"/>
      <c r="G41" s="31"/>
      <c r="H41" s="31"/>
      <c r="I41" s="37"/>
      <c r="J41" s="37"/>
      <c r="K41" s="37"/>
      <c r="L41" s="34"/>
    </row>
    <row r="42" spans="1:12" ht="14.4" x14ac:dyDescent="0.3">
      <c r="A42" s="31"/>
      <c r="B42" s="31"/>
      <c r="C42" s="31"/>
      <c r="D42" s="31"/>
      <c r="E42" s="60"/>
      <c r="F42" s="37"/>
      <c r="G42" s="31"/>
      <c r="H42" s="31"/>
      <c r="I42" s="37"/>
      <c r="J42" s="37"/>
      <c r="K42" s="37"/>
      <c r="L42" s="34"/>
    </row>
    <row r="43" spans="1:12" ht="14.4" x14ac:dyDescent="0.3">
      <c r="A43" s="31"/>
      <c r="B43" s="31"/>
      <c r="C43" s="31"/>
      <c r="D43" s="31"/>
      <c r="E43" s="60"/>
      <c r="F43" s="37"/>
      <c r="G43" s="31"/>
      <c r="H43" s="31"/>
      <c r="I43" s="37"/>
      <c r="J43" s="37"/>
      <c r="K43" s="37"/>
      <c r="L43" s="34"/>
    </row>
    <row r="44" spans="1:12" ht="14.4" x14ac:dyDescent="0.3">
      <c r="A44" s="37"/>
      <c r="B44" s="37"/>
      <c r="C44" s="37"/>
      <c r="D44" s="56">
        <f>SUM(D39:D43)</f>
        <v>30000</v>
      </c>
      <c r="E44" s="56">
        <f>SUM(E39:E43)</f>
        <v>30000</v>
      </c>
      <c r="F44" s="42">
        <f>SUM(F39:F43)</f>
        <v>80093</v>
      </c>
      <c r="G44" s="34"/>
      <c r="H44" s="34"/>
      <c r="I44" s="37"/>
      <c r="J44" s="37"/>
      <c r="K44" s="37"/>
      <c r="L44" s="34"/>
    </row>
  </sheetData>
  <mergeCells count="19">
    <mergeCell ref="A36:H36"/>
    <mergeCell ref="I9:I10"/>
    <mergeCell ref="J9:J10"/>
    <mergeCell ref="K9:K10"/>
    <mergeCell ref="A8:L8"/>
    <mergeCell ref="C9:C10"/>
    <mergeCell ref="E9:E10"/>
    <mergeCell ref="A9:A10"/>
    <mergeCell ref="B9:B10"/>
    <mergeCell ref="D9:D10"/>
    <mergeCell ref="L9:L10"/>
    <mergeCell ref="F37:F38"/>
    <mergeCell ref="G37:G38"/>
    <mergeCell ref="H37:H38"/>
    <mergeCell ref="A37:A38"/>
    <mergeCell ref="B37:B38"/>
    <mergeCell ref="C37:C38"/>
    <mergeCell ref="D37:D38"/>
    <mergeCell ref="E37:E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3" workbookViewId="0">
      <selection activeCell="I18" sqref="I18:I19"/>
    </sheetView>
  </sheetViews>
  <sheetFormatPr defaultColWidth="14.44140625" defaultRowHeight="15.75" customHeight="1" x14ac:dyDescent="0.25"/>
  <sheetData>
    <row r="1" spans="1:12" ht="14.4" x14ac:dyDescent="0.3">
      <c r="A1" s="145" t="s">
        <v>17</v>
      </c>
      <c r="B1" s="146" t="s">
        <v>5</v>
      </c>
      <c r="C1" s="145"/>
      <c r="D1" s="145"/>
      <c r="E1" s="145"/>
      <c r="F1" s="145"/>
      <c r="G1" s="145"/>
      <c r="H1" s="145"/>
      <c r="I1" s="145"/>
      <c r="J1" s="145"/>
      <c r="K1" s="145"/>
      <c r="L1" s="147"/>
    </row>
    <row r="2" spans="1:12" ht="14.4" x14ac:dyDescent="0.3">
      <c r="A2" s="145" t="s">
        <v>18</v>
      </c>
      <c r="B2" s="146" t="s">
        <v>307</v>
      </c>
      <c r="C2" s="145"/>
      <c r="D2" s="145"/>
      <c r="E2" s="145"/>
      <c r="F2" s="145"/>
      <c r="G2" s="145"/>
      <c r="H2" s="145"/>
      <c r="I2" s="145"/>
      <c r="J2" s="145"/>
      <c r="K2" s="145"/>
      <c r="L2" s="147"/>
    </row>
    <row r="3" spans="1:12" ht="14.4" x14ac:dyDescent="0.3">
      <c r="A3" s="145" t="s">
        <v>19</v>
      </c>
      <c r="B3" s="148"/>
      <c r="C3" s="145"/>
      <c r="D3" s="145"/>
      <c r="E3" s="145"/>
      <c r="F3" s="145"/>
      <c r="G3" s="145"/>
      <c r="H3" s="145"/>
      <c r="I3" s="145"/>
      <c r="J3" s="145"/>
      <c r="K3" s="145"/>
      <c r="L3" s="147"/>
    </row>
    <row r="4" spans="1:12" ht="14.4" x14ac:dyDescent="0.3">
      <c r="A4" s="145" t="s">
        <v>20</v>
      </c>
      <c r="B4" s="11">
        <f>F20</f>
        <v>1475000</v>
      </c>
      <c r="C4" s="145"/>
      <c r="D4" s="145"/>
      <c r="E4" s="145"/>
      <c r="F4" s="145"/>
      <c r="G4" s="145"/>
      <c r="H4" s="145"/>
      <c r="I4" s="145"/>
      <c r="J4" s="145"/>
      <c r="K4" s="145"/>
      <c r="L4" s="147"/>
    </row>
    <row r="5" spans="1:12" ht="14.4" x14ac:dyDescent="0.3">
      <c r="A5" s="145" t="s">
        <v>21</v>
      </c>
      <c r="B5" s="11">
        <f>G20+E31</f>
        <v>1215000</v>
      </c>
      <c r="C5" s="145"/>
      <c r="D5" s="145"/>
      <c r="E5" s="145"/>
      <c r="F5" s="145"/>
      <c r="G5" s="145"/>
      <c r="H5" s="145"/>
      <c r="I5" s="145"/>
      <c r="J5" s="145"/>
      <c r="K5" s="145"/>
      <c r="L5" s="147"/>
    </row>
    <row r="6" spans="1:12" ht="14.4" x14ac:dyDescent="0.3">
      <c r="A6" s="145" t="s">
        <v>16</v>
      </c>
      <c r="B6" s="149">
        <f>I20+F31</f>
        <v>1040000</v>
      </c>
      <c r="C6" s="145"/>
      <c r="D6" s="145"/>
      <c r="E6" s="145"/>
      <c r="F6" s="145"/>
      <c r="G6" s="145"/>
      <c r="H6" s="145"/>
      <c r="I6" s="145"/>
      <c r="J6" s="145"/>
      <c r="K6" s="145"/>
      <c r="L6" s="147"/>
    </row>
    <row r="7" spans="1:12" ht="14.4" x14ac:dyDescent="0.3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7"/>
    </row>
    <row r="8" spans="1:12" ht="14.4" x14ac:dyDescent="0.3">
      <c r="A8" s="324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</row>
    <row r="9" spans="1:12" ht="14.4" x14ac:dyDescent="0.3">
      <c r="A9" s="322" t="s">
        <v>22</v>
      </c>
      <c r="B9" s="322" t="s">
        <v>23</v>
      </c>
      <c r="C9" s="322" t="s">
        <v>24</v>
      </c>
      <c r="D9" s="322" t="s">
        <v>25</v>
      </c>
      <c r="E9" s="322" t="s">
        <v>26</v>
      </c>
      <c r="F9" s="150" t="s">
        <v>27</v>
      </c>
      <c r="G9" s="150"/>
      <c r="H9" s="150" t="s">
        <v>28</v>
      </c>
      <c r="I9" s="322" t="s">
        <v>16</v>
      </c>
      <c r="J9" s="322" t="s">
        <v>29</v>
      </c>
      <c r="K9" s="322" t="s">
        <v>30</v>
      </c>
      <c r="L9" s="322" t="s">
        <v>31</v>
      </c>
    </row>
    <row r="10" spans="1:12" ht="14.4" x14ac:dyDescent="0.3">
      <c r="A10" s="323"/>
      <c r="B10" s="323"/>
      <c r="C10" s="323"/>
      <c r="D10" s="323"/>
      <c r="E10" s="323"/>
      <c r="F10" s="150" t="s">
        <v>32</v>
      </c>
      <c r="G10" s="150" t="s">
        <v>21</v>
      </c>
      <c r="H10" s="150" t="s">
        <v>33</v>
      </c>
      <c r="I10" s="323"/>
      <c r="J10" s="323"/>
      <c r="K10" s="323"/>
      <c r="L10" s="323"/>
    </row>
    <row r="11" spans="1:12" s="262" customFormat="1" ht="15.75" customHeight="1" x14ac:dyDescent="0.3">
      <c r="A11" s="26" t="s">
        <v>308</v>
      </c>
      <c r="B11" s="26" t="s">
        <v>37</v>
      </c>
      <c r="C11" s="151"/>
      <c r="D11" s="151"/>
      <c r="E11" s="152">
        <v>250000</v>
      </c>
      <c r="F11" s="27">
        <v>250000</v>
      </c>
      <c r="G11" s="153">
        <v>200000</v>
      </c>
      <c r="H11" s="151"/>
      <c r="I11" s="154">
        <v>200000</v>
      </c>
      <c r="J11" s="151"/>
      <c r="K11" s="151"/>
      <c r="L11" s="26" t="s">
        <v>309</v>
      </c>
    </row>
    <row r="12" spans="1:12" s="279" customFormat="1" ht="15.75" customHeight="1" x14ac:dyDescent="0.3">
      <c r="A12" s="274" t="s">
        <v>74</v>
      </c>
      <c r="B12" s="274" t="s">
        <v>310</v>
      </c>
      <c r="C12" s="274"/>
      <c r="D12" s="274" t="s">
        <v>311</v>
      </c>
      <c r="E12" s="275">
        <v>125000</v>
      </c>
      <c r="F12" s="275">
        <v>125000</v>
      </c>
      <c r="G12" s="276">
        <v>125000</v>
      </c>
      <c r="H12" s="277"/>
      <c r="I12" s="278"/>
      <c r="J12" s="277"/>
      <c r="K12" s="277"/>
      <c r="L12" s="274" t="s">
        <v>312</v>
      </c>
    </row>
    <row r="13" spans="1:12" s="262" customFormat="1" ht="15.75" customHeight="1" x14ac:dyDescent="0.3">
      <c r="A13" s="26" t="s">
        <v>313</v>
      </c>
      <c r="B13" s="26" t="s">
        <v>67</v>
      </c>
      <c r="C13" s="26" t="s">
        <v>314</v>
      </c>
      <c r="D13" s="26" t="s">
        <v>315</v>
      </c>
      <c r="E13" s="27">
        <v>200000</v>
      </c>
      <c r="F13" s="27">
        <v>200000</v>
      </c>
      <c r="G13" s="153">
        <v>200000</v>
      </c>
      <c r="H13" s="151"/>
      <c r="I13" s="154">
        <v>200000</v>
      </c>
      <c r="J13" s="151"/>
      <c r="K13" s="151"/>
      <c r="L13" s="26" t="s">
        <v>316</v>
      </c>
    </row>
    <row r="14" spans="1:12" s="262" customFormat="1" ht="15.75" customHeight="1" x14ac:dyDescent="0.3">
      <c r="A14" s="28" t="s">
        <v>313</v>
      </c>
      <c r="B14" s="28" t="s">
        <v>67</v>
      </c>
      <c r="C14" s="28" t="s">
        <v>314</v>
      </c>
      <c r="D14" s="28" t="s">
        <v>317</v>
      </c>
      <c r="E14" s="29">
        <v>200000</v>
      </c>
      <c r="F14" s="29">
        <v>200000</v>
      </c>
      <c r="G14" s="153">
        <v>0</v>
      </c>
      <c r="H14" s="156"/>
      <c r="I14" s="155">
        <v>0</v>
      </c>
      <c r="J14" s="157"/>
      <c r="K14" s="157"/>
      <c r="L14" s="28" t="s">
        <v>316</v>
      </c>
    </row>
    <row r="15" spans="1:12" s="262" customFormat="1" ht="15.75" customHeight="1" x14ac:dyDescent="0.3">
      <c r="A15" s="28" t="s">
        <v>73</v>
      </c>
      <c r="B15" s="28" t="s">
        <v>49</v>
      </c>
      <c r="C15" s="28" t="s">
        <v>314</v>
      </c>
      <c r="D15" s="28" t="s">
        <v>317</v>
      </c>
      <c r="E15" s="29">
        <v>200000</v>
      </c>
      <c r="F15" s="29">
        <v>200000</v>
      </c>
      <c r="G15" s="153">
        <v>200000</v>
      </c>
      <c r="H15" s="156"/>
      <c r="I15" s="155">
        <v>200000</v>
      </c>
      <c r="J15" s="157"/>
      <c r="K15" s="157"/>
      <c r="L15" s="28" t="s">
        <v>318</v>
      </c>
    </row>
    <row r="16" spans="1:12" s="262" customFormat="1" ht="14.4" x14ac:dyDescent="0.3">
      <c r="A16" s="157"/>
      <c r="B16" s="28" t="s">
        <v>48</v>
      </c>
      <c r="C16" s="157"/>
      <c r="D16" s="28" t="s">
        <v>317</v>
      </c>
      <c r="E16" s="29">
        <v>250000</v>
      </c>
      <c r="F16" s="29">
        <v>250000</v>
      </c>
      <c r="G16" s="153">
        <v>240000</v>
      </c>
      <c r="H16" s="156"/>
      <c r="I16" s="155">
        <v>240000</v>
      </c>
      <c r="J16" s="157"/>
      <c r="K16" s="157"/>
      <c r="L16" s="157"/>
    </row>
    <row r="17" spans="1:12" s="279" customFormat="1" ht="14.4" x14ac:dyDescent="0.3">
      <c r="A17" s="280" t="s">
        <v>319</v>
      </c>
      <c r="B17" s="280" t="s">
        <v>310</v>
      </c>
      <c r="C17" s="280"/>
      <c r="D17" s="280" t="s">
        <v>317</v>
      </c>
      <c r="E17" s="281">
        <v>250000</v>
      </c>
      <c r="F17" s="281">
        <v>250000</v>
      </c>
      <c r="G17" s="276">
        <v>250000</v>
      </c>
      <c r="H17" s="282"/>
      <c r="I17" s="278"/>
      <c r="J17" s="282"/>
      <c r="K17" s="282"/>
      <c r="L17" s="280" t="s">
        <v>320</v>
      </c>
    </row>
    <row r="18" spans="1:12" ht="14.4" x14ac:dyDescent="0.3">
      <c r="A18" s="320" t="s">
        <v>67</v>
      </c>
      <c r="B18" s="321"/>
      <c r="C18" s="283"/>
      <c r="D18" s="283"/>
      <c r="F18" s="158"/>
      <c r="G18" s="153"/>
      <c r="H18" s="158"/>
      <c r="I18" s="284">
        <v>125000</v>
      </c>
      <c r="J18" s="158"/>
      <c r="K18" s="158"/>
      <c r="L18" s="158"/>
    </row>
    <row r="19" spans="1:12" ht="14.4" x14ac:dyDescent="0.3">
      <c r="A19" s="320"/>
      <c r="B19" s="321"/>
      <c r="C19" s="283"/>
      <c r="D19" s="283"/>
      <c r="F19" s="158"/>
      <c r="G19" s="153"/>
      <c r="H19" s="158"/>
      <c r="I19" s="284">
        <v>75000</v>
      </c>
      <c r="J19" s="158"/>
      <c r="K19" s="158"/>
      <c r="L19" s="158"/>
    </row>
    <row r="20" spans="1:12" ht="14.4" x14ac:dyDescent="0.3">
      <c r="A20" s="145"/>
      <c r="B20" s="145"/>
      <c r="C20" s="145"/>
      <c r="D20" s="145"/>
      <c r="E20" s="159">
        <f>SUM(E11:E19)</f>
        <v>1475000</v>
      </c>
      <c r="F20" s="159">
        <f>SUM(F11:F19)</f>
        <v>1475000</v>
      </c>
      <c r="G20" s="159">
        <f>SUM(G11:G19)</f>
        <v>1215000</v>
      </c>
      <c r="H20" s="159">
        <f>SUM(H11:H19)</f>
        <v>0</v>
      </c>
      <c r="I20" s="149">
        <f>SUM(I11:I19)</f>
        <v>1040000</v>
      </c>
      <c r="J20" s="145"/>
      <c r="K20" s="147"/>
      <c r="L20" s="147"/>
    </row>
    <row r="21" spans="1:12" ht="14.4" x14ac:dyDescent="0.3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7"/>
    </row>
    <row r="22" spans="1:12" ht="14.4" x14ac:dyDescent="0.3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7"/>
    </row>
    <row r="23" spans="1:12" ht="14.4" x14ac:dyDescent="0.3">
      <c r="A23" s="325"/>
      <c r="B23" s="323"/>
      <c r="C23" s="323"/>
      <c r="D23" s="323"/>
      <c r="E23" s="323"/>
      <c r="F23" s="323"/>
      <c r="G23" s="323"/>
      <c r="H23" s="323"/>
      <c r="I23" s="145"/>
      <c r="J23" s="145"/>
      <c r="K23" s="145"/>
      <c r="L23" s="147"/>
    </row>
    <row r="24" spans="1:12" ht="14.4" x14ac:dyDescent="0.3">
      <c r="A24" s="322" t="s">
        <v>38</v>
      </c>
      <c r="B24" s="322" t="s">
        <v>39</v>
      </c>
      <c r="C24" s="322" t="s">
        <v>25</v>
      </c>
      <c r="D24" s="322" t="s">
        <v>20</v>
      </c>
      <c r="E24" s="322" t="s">
        <v>21</v>
      </c>
      <c r="F24" s="322" t="s">
        <v>16</v>
      </c>
      <c r="G24" s="322" t="s">
        <v>30</v>
      </c>
      <c r="H24" s="322" t="s">
        <v>31</v>
      </c>
      <c r="I24" s="145"/>
      <c r="J24" s="145"/>
      <c r="K24" s="145"/>
      <c r="L24" s="147"/>
    </row>
    <row r="25" spans="1:12" ht="14.4" x14ac:dyDescent="0.3">
      <c r="A25" s="323"/>
      <c r="B25" s="323"/>
      <c r="C25" s="323"/>
      <c r="D25" s="323"/>
      <c r="E25" s="323"/>
      <c r="F25" s="323"/>
      <c r="G25" s="323"/>
      <c r="H25" s="323"/>
      <c r="I25" s="145"/>
      <c r="J25" s="145"/>
      <c r="K25" s="145"/>
      <c r="L25" s="147"/>
    </row>
    <row r="26" spans="1:12" ht="14.4" x14ac:dyDescent="0.3">
      <c r="A26" s="147"/>
      <c r="B26" s="147"/>
      <c r="C26" s="147"/>
      <c r="D26" s="147"/>
      <c r="E26" s="160"/>
      <c r="F26" s="149"/>
      <c r="G26" s="154"/>
      <c r="H26" s="154"/>
      <c r="I26" s="145"/>
      <c r="J26" s="145"/>
      <c r="K26" s="145"/>
      <c r="L26" s="147"/>
    </row>
    <row r="27" spans="1:12" ht="14.4" x14ac:dyDescent="0.3">
      <c r="A27" s="147"/>
      <c r="B27" s="147"/>
      <c r="C27" s="147"/>
      <c r="D27" s="147"/>
      <c r="E27" s="160"/>
      <c r="F27" s="149"/>
      <c r="G27" s="154"/>
      <c r="H27" s="154"/>
      <c r="I27" s="145"/>
      <c r="J27" s="145"/>
      <c r="K27" s="145"/>
      <c r="L27" s="147"/>
    </row>
    <row r="28" spans="1:12" ht="14.4" x14ac:dyDescent="0.3">
      <c r="A28" s="147"/>
      <c r="B28" s="147"/>
      <c r="C28" s="147"/>
      <c r="D28" s="147"/>
      <c r="E28" s="161"/>
      <c r="F28" s="34"/>
      <c r="G28" s="145"/>
      <c r="H28" s="158"/>
      <c r="I28" s="145"/>
      <c r="J28" s="145"/>
      <c r="K28" s="145"/>
      <c r="L28" s="147"/>
    </row>
    <row r="29" spans="1:12" ht="14.4" x14ac:dyDescent="0.3">
      <c r="A29" s="147"/>
      <c r="B29" s="147"/>
      <c r="C29" s="147"/>
      <c r="D29" s="147"/>
      <c r="E29" s="161"/>
      <c r="F29" s="145"/>
      <c r="G29" s="158"/>
      <c r="H29" s="158"/>
      <c r="I29" s="145"/>
      <c r="J29" s="145"/>
      <c r="K29" s="145"/>
      <c r="L29" s="147"/>
    </row>
    <row r="30" spans="1:12" ht="14.4" x14ac:dyDescent="0.3">
      <c r="A30" s="147"/>
      <c r="B30" s="147"/>
      <c r="C30" s="147"/>
      <c r="D30" s="147"/>
      <c r="E30" s="161"/>
      <c r="F30" s="145"/>
      <c r="G30" s="158"/>
      <c r="H30" s="158"/>
      <c r="I30" s="145"/>
      <c r="J30" s="145"/>
      <c r="K30" s="145"/>
      <c r="L30" s="147"/>
    </row>
    <row r="31" spans="1:12" ht="14.4" x14ac:dyDescent="0.3">
      <c r="A31" s="147"/>
      <c r="B31" s="147"/>
      <c r="C31" s="147"/>
      <c r="D31" s="147"/>
      <c r="E31" s="159">
        <f>SUM(E26:E30)</f>
        <v>0</v>
      </c>
      <c r="F31" s="149">
        <f>SUM(F26:F30)</f>
        <v>0</v>
      </c>
      <c r="G31" s="147"/>
      <c r="H31" s="147"/>
      <c r="I31" s="145"/>
      <c r="J31" s="145"/>
      <c r="K31" s="145"/>
      <c r="L31" s="147"/>
    </row>
    <row r="33" spans="1:12" s="262" customFormat="1" ht="14.4" x14ac:dyDescent="0.3">
      <c r="A33" s="283" t="s">
        <v>453</v>
      </c>
      <c r="B33" s="284"/>
      <c r="C33" s="284"/>
      <c r="D33" s="284"/>
      <c r="E33" s="284"/>
      <c r="F33" s="284"/>
      <c r="G33" s="284"/>
      <c r="H33" s="284"/>
      <c r="I33" s="284"/>
      <c r="J33" s="284"/>
      <c r="K33" s="145"/>
      <c r="L33" s="147"/>
    </row>
    <row r="34" spans="1:12" s="262" customFormat="1" ht="14.4" x14ac:dyDescent="0.3">
      <c r="A34" s="320" t="s">
        <v>67</v>
      </c>
      <c r="B34" s="321">
        <v>200000</v>
      </c>
      <c r="C34" s="283" t="s">
        <v>74</v>
      </c>
      <c r="D34" s="283" t="s">
        <v>310</v>
      </c>
      <c r="E34" s="284">
        <v>125000</v>
      </c>
      <c r="F34" s="284"/>
      <c r="G34" s="284"/>
      <c r="H34" s="284"/>
      <c r="I34" s="284"/>
      <c r="J34" s="284"/>
      <c r="K34" s="145"/>
      <c r="L34" s="147"/>
    </row>
    <row r="35" spans="1:12" s="262" customFormat="1" ht="14.4" x14ac:dyDescent="0.3">
      <c r="A35" s="320"/>
      <c r="B35" s="321"/>
      <c r="C35" s="283" t="s">
        <v>319</v>
      </c>
      <c r="D35" s="283" t="s">
        <v>310</v>
      </c>
      <c r="E35" s="284">
        <v>75000</v>
      </c>
      <c r="F35" s="284"/>
      <c r="G35" s="284"/>
      <c r="H35" s="284"/>
      <c r="I35" s="284"/>
      <c r="J35" s="284"/>
      <c r="K35" s="145"/>
      <c r="L35" s="147"/>
    </row>
  </sheetData>
  <mergeCells count="23">
    <mergeCell ref="A8:L8"/>
    <mergeCell ref="C9:C10"/>
    <mergeCell ref="E9:E10"/>
    <mergeCell ref="K9:K10"/>
    <mergeCell ref="J9:J10"/>
    <mergeCell ref="I9:I10"/>
    <mergeCell ref="D9:D10"/>
    <mergeCell ref="A9:A10"/>
    <mergeCell ref="B9:B10"/>
    <mergeCell ref="A34:A35"/>
    <mergeCell ref="B34:B35"/>
    <mergeCell ref="A18:A19"/>
    <mergeCell ref="B18:B19"/>
    <mergeCell ref="L9:L10"/>
    <mergeCell ref="E24:E25"/>
    <mergeCell ref="F24:F25"/>
    <mergeCell ref="G24:G25"/>
    <mergeCell ref="H24:H25"/>
    <mergeCell ref="A23:H23"/>
    <mergeCell ref="A24:A25"/>
    <mergeCell ref="B24:B25"/>
    <mergeCell ref="C24:C25"/>
    <mergeCell ref="D24:D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I16" sqref="I16"/>
    </sheetView>
  </sheetViews>
  <sheetFormatPr defaultColWidth="14.44140625" defaultRowHeight="15.75" customHeight="1" x14ac:dyDescent="0.25"/>
  <cols>
    <col min="1" max="1" width="31.33203125" customWidth="1"/>
  </cols>
  <sheetData>
    <row r="1" spans="1:12" ht="15.6" x14ac:dyDescent="0.3">
      <c r="A1" s="145" t="s">
        <v>17</v>
      </c>
      <c r="B1" s="162" t="s">
        <v>6</v>
      </c>
      <c r="C1" s="145"/>
      <c r="D1" s="210">
        <v>636389</v>
      </c>
      <c r="E1" s="145"/>
      <c r="F1" s="145"/>
      <c r="G1" s="145"/>
      <c r="H1" s="145"/>
      <c r="I1" s="145"/>
      <c r="J1" s="145"/>
      <c r="K1" s="145"/>
      <c r="L1" s="147"/>
    </row>
    <row r="2" spans="1:12" ht="14.4" x14ac:dyDescent="0.3">
      <c r="A2" s="145" t="s">
        <v>18</v>
      </c>
      <c r="B2" s="162" t="s">
        <v>321</v>
      </c>
      <c r="C2" s="145"/>
      <c r="D2" s="212">
        <f>D1*0.2</f>
        <v>127277.8</v>
      </c>
      <c r="E2" s="145"/>
      <c r="F2" s="145"/>
      <c r="G2" s="145"/>
      <c r="H2" s="145"/>
      <c r="I2" s="145"/>
      <c r="J2" s="145"/>
      <c r="K2" s="145"/>
      <c r="L2" s="147"/>
    </row>
    <row r="3" spans="1:12" ht="14.4" x14ac:dyDescent="0.3">
      <c r="A3" s="145" t="s">
        <v>19</v>
      </c>
      <c r="B3" s="148">
        <v>1</v>
      </c>
      <c r="C3" s="145"/>
      <c r="D3" s="213" t="s">
        <v>437</v>
      </c>
      <c r="E3" s="145"/>
      <c r="F3" s="145"/>
      <c r="G3" s="145"/>
      <c r="H3" s="145"/>
      <c r="I3" s="145"/>
      <c r="J3" s="145"/>
      <c r="K3" s="145"/>
      <c r="L3" s="147"/>
    </row>
    <row r="4" spans="1:12" ht="14.4" x14ac:dyDescent="0.3">
      <c r="A4" s="145" t="s">
        <v>20</v>
      </c>
      <c r="B4" s="11">
        <f>F21+D29</f>
        <v>1500000</v>
      </c>
      <c r="C4" s="145"/>
      <c r="D4" s="145"/>
      <c r="E4" s="145"/>
      <c r="F4" s="145"/>
      <c r="G4" s="145"/>
      <c r="H4" s="145"/>
      <c r="I4" s="145"/>
      <c r="J4" s="145"/>
      <c r="K4" s="145"/>
      <c r="L4" s="147"/>
    </row>
    <row r="5" spans="1:12" ht="14.4" x14ac:dyDescent="0.3">
      <c r="A5" s="145" t="s">
        <v>21</v>
      </c>
      <c r="B5" s="11">
        <f>G21+E29</f>
        <v>1130000</v>
      </c>
      <c r="C5" s="145"/>
      <c r="D5" s="145"/>
      <c r="E5" s="145"/>
      <c r="F5" s="145"/>
      <c r="G5" s="145"/>
      <c r="H5" s="145"/>
      <c r="I5" s="145"/>
      <c r="J5" s="145"/>
      <c r="K5" s="145"/>
      <c r="L5" s="147"/>
    </row>
    <row r="6" spans="1:12" ht="14.4" x14ac:dyDescent="0.3">
      <c r="A6" s="145" t="s">
        <v>16</v>
      </c>
      <c r="B6" s="149">
        <f>I21+F29</f>
        <v>920919</v>
      </c>
      <c r="C6" s="145"/>
      <c r="D6" s="145"/>
      <c r="E6" s="145"/>
      <c r="F6" s="145"/>
      <c r="G6" s="145"/>
      <c r="H6" s="145"/>
      <c r="I6" s="145"/>
      <c r="J6" s="145"/>
      <c r="K6" s="145"/>
      <c r="L6" s="147"/>
    </row>
    <row r="7" spans="1:12" ht="14.4" x14ac:dyDescent="0.3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7"/>
    </row>
    <row r="8" spans="1:12" ht="14.4" x14ac:dyDescent="0.3">
      <c r="A8" s="324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</row>
    <row r="9" spans="1:12" ht="14.4" x14ac:dyDescent="0.3">
      <c r="A9" s="322" t="s">
        <v>22</v>
      </c>
      <c r="B9" s="322" t="s">
        <v>23</v>
      </c>
      <c r="C9" s="322" t="s">
        <v>24</v>
      </c>
      <c r="D9" s="322" t="s">
        <v>25</v>
      </c>
      <c r="E9" s="322" t="s">
        <v>26</v>
      </c>
      <c r="F9" s="150" t="s">
        <v>27</v>
      </c>
      <c r="G9" s="150"/>
      <c r="H9" s="150" t="s">
        <v>28</v>
      </c>
      <c r="I9" s="322" t="s">
        <v>16</v>
      </c>
      <c r="J9" s="322" t="s">
        <v>29</v>
      </c>
      <c r="K9" s="322" t="s">
        <v>30</v>
      </c>
      <c r="L9" s="322" t="s">
        <v>31</v>
      </c>
    </row>
    <row r="10" spans="1:12" ht="14.4" x14ac:dyDescent="0.3">
      <c r="A10" s="323"/>
      <c r="B10" s="323"/>
      <c r="C10" s="323"/>
      <c r="D10" s="323"/>
      <c r="E10" s="323"/>
      <c r="F10" s="150" t="s">
        <v>32</v>
      </c>
      <c r="G10" s="150" t="s">
        <v>21</v>
      </c>
      <c r="H10" s="150" t="s">
        <v>33</v>
      </c>
      <c r="I10" s="323"/>
      <c r="J10" s="323"/>
      <c r="K10" s="323"/>
      <c r="L10" s="323"/>
    </row>
    <row r="11" spans="1:12" ht="15.75" customHeight="1" x14ac:dyDescent="0.25">
      <c r="A11" s="163" t="s">
        <v>322</v>
      </c>
      <c r="B11" s="163" t="s">
        <v>67</v>
      </c>
      <c r="C11" s="163" t="s">
        <v>78</v>
      </c>
      <c r="D11" s="164" t="s">
        <v>323</v>
      </c>
      <c r="E11" s="165">
        <v>300000</v>
      </c>
      <c r="F11" s="166">
        <v>140000</v>
      </c>
      <c r="G11" s="167">
        <v>100000</v>
      </c>
      <c r="H11" s="163"/>
      <c r="I11" s="286">
        <v>100000</v>
      </c>
      <c r="J11" s="163"/>
      <c r="K11" s="163"/>
      <c r="L11" s="163"/>
    </row>
    <row r="12" spans="1:12" ht="14.4" x14ac:dyDescent="0.25">
      <c r="A12" s="163" t="s">
        <v>324</v>
      </c>
      <c r="B12" s="163" t="s">
        <v>67</v>
      </c>
      <c r="C12" s="163" t="s">
        <v>78</v>
      </c>
      <c r="D12" s="164" t="s">
        <v>126</v>
      </c>
      <c r="E12" s="165">
        <v>300000</v>
      </c>
      <c r="F12" s="166">
        <v>140000</v>
      </c>
      <c r="G12" s="167">
        <v>0</v>
      </c>
      <c r="H12" s="163"/>
      <c r="I12" s="287"/>
      <c r="J12" s="163"/>
      <c r="K12" s="163"/>
      <c r="L12" s="163"/>
    </row>
    <row r="13" spans="1:12" ht="28.8" x14ac:dyDescent="0.25">
      <c r="A13" s="168" t="s">
        <v>325</v>
      </c>
      <c r="B13" s="163" t="s">
        <v>61</v>
      </c>
      <c r="C13" s="163" t="s">
        <v>75</v>
      </c>
      <c r="D13" s="164" t="s">
        <v>326</v>
      </c>
      <c r="E13" s="166">
        <v>200000</v>
      </c>
      <c r="F13" s="166">
        <v>200000</v>
      </c>
      <c r="G13" s="167">
        <v>200000</v>
      </c>
      <c r="H13" s="163"/>
      <c r="I13" s="286">
        <v>200000</v>
      </c>
      <c r="J13" s="163"/>
      <c r="K13" s="163"/>
      <c r="L13" s="163"/>
    </row>
    <row r="14" spans="1:12" ht="28.8" x14ac:dyDescent="0.25">
      <c r="A14" s="168" t="s">
        <v>327</v>
      </c>
      <c r="B14" s="163" t="s">
        <v>61</v>
      </c>
      <c r="C14" s="163" t="s">
        <v>75</v>
      </c>
      <c r="D14" s="164">
        <v>43183</v>
      </c>
      <c r="E14" s="166">
        <v>230000</v>
      </c>
      <c r="F14" s="166">
        <v>230000</v>
      </c>
      <c r="G14" s="167">
        <v>230000</v>
      </c>
      <c r="H14" s="163"/>
      <c r="I14" s="286">
        <v>230000</v>
      </c>
      <c r="J14" s="163"/>
      <c r="K14" s="163"/>
      <c r="L14" s="163"/>
    </row>
    <row r="15" spans="1:12" ht="15.75" customHeight="1" x14ac:dyDescent="0.25">
      <c r="A15" s="163" t="s">
        <v>328</v>
      </c>
      <c r="B15" s="163" t="s">
        <v>61</v>
      </c>
      <c r="C15" s="163" t="s">
        <v>75</v>
      </c>
      <c r="D15" s="164">
        <v>43160</v>
      </c>
      <c r="E15" s="166">
        <v>30000</v>
      </c>
      <c r="F15" s="166">
        <v>30000</v>
      </c>
      <c r="G15" s="167">
        <v>0</v>
      </c>
      <c r="H15" s="163"/>
      <c r="I15" s="288"/>
      <c r="J15" s="163"/>
      <c r="K15" s="163"/>
      <c r="L15" s="163"/>
    </row>
    <row r="16" spans="1:12" ht="15.75" customHeight="1" x14ac:dyDescent="0.25">
      <c r="A16" s="163" t="s">
        <v>329</v>
      </c>
      <c r="B16" s="163" t="s">
        <v>67</v>
      </c>
      <c r="C16" s="163" t="s">
        <v>78</v>
      </c>
      <c r="D16" s="164" t="s">
        <v>330</v>
      </c>
      <c r="E16" s="166">
        <v>700000</v>
      </c>
      <c r="F16" s="166">
        <v>350000</v>
      </c>
      <c r="G16" s="167">
        <v>350000</v>
      </c>
      <c r="H16" s="163"/>
      <c r="I16" s="286">
        <v>350000</v>
      </c>
      <c r="J16" s="163"/>
      <c r="K16" s="163"/>
      <c r="L16" s="163"/>
    </row>
    <row r="17" spans="1:12" ht="15.75" customHeight="1" x14ac:dyDescent="0.25">
      <c r="A17" s="163" t="s">
        <v>329</v>
      </c>
      <c r="B17" s="163" t="s">
        <v>57</v>
      </c>
      <c r="C17" s="163" t="s">
        <v>78</v>
      </c>
      <c r="D17" s="164" t="s">
        <v>330</v>
      </c>
      <c r="E17" s="166">
        <v>200000</v>
      </c>
      <c r="F17" s="166">
        <v>100000</v>
      </c>
      <c r="G17" s="167">
        <v>0</v>
      </c>
      <c r="H17" s="163"/>
      <c r="I17" s="288"/>
      <c r="J17" s="163"/>
      <c r="K17" s="163"/>
      <c r="L17" s="163"/>
    </row>
    <row r="18" spans="1:12" ht="15.75" customHeight="1" x14ac:dyDescent="0.25">
      <c r="A18" s="163" t="s">
        <v>331</v>
      </c>
      <c r="B18" s="163" t="s">
        <v>49</v>
      </c>
      <c r="C18" s="163" t="s">
        <v>332</v>
      </c>
      <c r="D18" s="164">
        <v>43215</v>
      </c>
      <c r="E18" s="166">
        <v>100000</v>
      </c>
      <c r="F18" s="166">
        <v>50000</v>
      </c>
      <c r="G18" s="167">
        <v>50000</v>
      </c>
      <c r="H18" s="163"/>
      <c r="I18" s="289" t="s">
        <v>454</v>
      </c>
      <c r="J18" s="163"/>
      <c r="K18" s="163"/>
      <c r="L18" s="163"/>
    </row>
    <row r="19" spans="1:12" ht="15.75" customHeight="1" x14ac:dyDescent="0.25">
      <c r="A19" s="163" t="s">
        <v>331</v>
      </c>
      <c r="B19" s="163" t="s">
        <v>61</v>
      </c>
      <c r="C19" s="163" t="s">
        <v>78</v>
      </c>
      <c r="D19" s="164">
        <v>43215</v>
      </c>
      <c r="E19" s="166">
        <v>40000</v>
      </c>
      <c r="F19" s="166">
        <v>40000</v>
      </c>
      <c r="G19" s="167">
        <v>0</v>
      </c>
      <c r="H19" s="163"/>
      <c r="I19" s="288"/>
      <c r="J19" s="163"/>
      <c r="K19" s="163"/>
      <c r="L19" s="163"/>
    </row>
    <row r="20" spans="1:12" ht="14.4" x14ac:dyDescent="0.25">
      <c r="A20" s="163" t="s">
        <v>49</v>
      </c>
      <c r="B20" s="163" t="s">
        <v>49</v>
      </c>
      <c r="C20" s="163" t="s">
        <v>77</v>
      </c>
      <c r="D20" s="164" t="s">
        <v>333</v>
      </c>
      <c r="E20" s="166">
        <v>150000</v>
      </c>
      <c r="F20" s="166">
        <v>150000</v>
      </c>
      <c r="G20" s="167">
        <v>150000</v>
      </c>
      <c r="H20" s="163"/>
      <c r="I20" s="289" t="s">
        <v>454</v>
      </c>
      <c r="J20" s="163"/>
      <c r="K20" s="163"/>
      <c r="L20" s="163"/>
    </row>
    <row r="21" spans="1:12" ht="14.4" x14ac:dyDescent="0.25">
      <c r="A21" s="169"/>
      <c r="B21" s="169"/>
      <c r="C21" s="169"/>
      <c r="D21" s="169"/>
      <c r="E21" s="170">
        <f>SUM(E11:E20)</f>
        <v>2250000</v>
      </c>
      <c r="F21" s="170">
        <f>SUM(F11:F20)</f>
        <v>1430000</v>
      </c>
      <c r="G21" s="170">
        <f>SUM(G11:G20)</f>
        <v>1080000</v>
      </c>
      <c r="H21" s="170">
        <f>SUM(H11:H20)</f>
        <v>0</v>
      </c>
      <c r="I21" s="171">
        <f>SUM(I11:I20)</f>
        <v>880000</v>
      </c>
      <c r="J21" s="169"/>
      <c r="K21" s="172"/>
      <c r="L21" s="172"/>
    </row>
    <row r="22" spans="1:12" ht="14.4" x14ac:dyDescent="0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72"/>
    </row>
    <row r="23" spans="1:12" ht="14.4" x14ac:dyDescent="0.3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7"/>
    </row>
    <row r="24" spans="1:12" ht="14.4" x14ac:dyDescent="0.3">
      <c r="A24" s="325"/>
      <c r="B24" s="323"/>
      <c r="C24" s="323"/>
      <c r="D24" s="323"/>
      <c r="E24" s="323"/>
      <c r="F24" s="323"/>
      <c r="G24" s="323"/>
      <c r="H24" s="323"/>
      <c r="I24" s="145"/>
      <c r="J24" s="145"/>
      <c r="K24" s="145"/>
      <c r="L24" s="147"/>
    </row>
    <row r="25" spans="1:12" ht="14.4" x14ac:dyDescent="0.3">
      <c r="A25" s="322" t="s">
        <v>38</v>
      </c>
      <c r="B25" s="322" t="s">
        <v>39</v>
      </c>
      <c r="C25" s="322" t="s">
        <v>25</v>
      </c>
      <c r="D25" s="322" t="s">
        <v>20</v>
      </c>
      <c r="E25" s="322" t="s">
        <v>21</v>
      </c>
      <c r="F25" s="322" t="s">
        <v>16</v>
      </c>
      <c r="G25" s="322" t="s">
        <v>30</v>
      </c>
      <c r="H25" s="322" t="s">
        <v>31</v>
      </c>
      <c r="I25" s="145"/>
      <c r="J25" s="145"/>
      <c r="K25" s="145"/>
      <c r="L25" s="147"/>
    </row>
    <row r="26" spans="1:12" ht="14.4" x14ac:dyDescent="0.3">
      <c r="A26" s="323"/>
      <c r="B26" s="323"/>
      <c r="C26" s="323"/>
      <c r="D26" s="323"/>
      <c r="E26" s="323"/>
      <c r="F26" s="323"/>
      <c r="G26" s="323"/>
      <c r="H26" s="323"/>
      <c r="I26" s="145"/>
      <c r="J26" s="145"/>
      <c r="K26" s="145"/>
      <c r="L26" s="147"/>
    </row>
    <row r="27" spans="1:12" ht="14.4" x14ac:dyDescent="0.3">
      <c r="A27" s="173" t="s">
        <v>68</v>
      </c>
      <c r="B27" s="173" t="s">
        <v>334</v>
      </c>
      <c r="C27" s="173"/>
      <c r="D27" s="30">
        <v>50000</v>
      </c>
      <c r="E27" s="160">
        <v>50000</v>
      </c>
      <c r="F27" s="149">
        <v>40919</v>
      </c>
      <c r="G27" s="154"/>
      <c r="H27" s="154"/>
      <c r="I27" s="145"/>
      <c r="J27" s="145"/>
      <c r="K27" s="145"/>
      <c r="L27" s="147"/>
    </row>
    <row r="28" spans="1:12" ht="14.4" x14ac:dyDescent="0.3">
      <c r="A28" s="173" t="s">
        <v>41</v>
      </c>
      <c r="B28" s="173"/>
      <c r="C28" s="173"/>
      <c r="D28" s="30">
        <v>20000</v>
      </c>
      <c r="E28" s="160">
        <v>0</v>
      </c>
      <c r="F28" s="149"/>
      <c r="G28" s="154"/>
      <c r="H28" s="154"/>
      <c r="I28" s="145"/>
      <c r="J28" s="145"/>
      <c r="K28" s="145"/>
      <c r="L28" s="147"/>
    </row>
    <row r="29" spans="1:12" ht="14.4" x14ac:dyDescent="0.3">
      <c r="A29" s="145"/>
      <c r="B29" s="145"/>
      <c r="C29" s="145"/>
      <c r="D29" s="159">
        <f>SUM(D27:D28)</f>
        <v>70000</v>
      </c>
      <c r="E29" s="159">
        <f>SUM(E27:E28)</f>
        <v>50000</v>
      </c>
      <c r="F29" s="149">
        <f>SUM(F27:F28)</f>
        <v>40919</v>
      </c>
      <c r="G29" s="147"/>
      <c r="H29" s="147"/>
      <c r="I29" s="145"/>
      <c r="J29" s="145"/>
      <c r="K29" s="145"/>
      <c r="L29" s="147"/>
    </row>
  </sheetData>
  <mergeCells count="19">
    <mergeCell ref="A8:L8"/>
    <mergeCell ref="I9:I10"/>
    <mergeCell ref="C9:C10"/>
    <mergeCell ref="J9:J10"/>
    <mergeCell ref="L9:L10"/>
    <mergeCell ref="K9:K10"/>
    <mergeCell ref="B9:B10"/>
    <mergeCell ref="A9:A10"/>
    <mergeCell ref="E9:E10"/>
    <mergeCell ref="D9:D10"/>
    <mergeCell ref="G25:G26"/>
    <mergeCell ref="A25:A26"/>
    <mergeCell ref="B25:B26"/>
    <mergeCell ref="A24:H24"/>
    <mergeCell ref="H25:H26"/>
    <mergeCell ref="C25:C26"/>
    <mergeCell ref="D25:D26"/>
    <mergeCell ref="E25:E26"/>
    <mergeCell ref="F25:F26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3" workbookViewId="0">
      <selection activeCell="I16" sqref="I16:I18"/>
    </sheetView>
  </sheetViews>
  <sheetFormatPr defaultColWidth="14.44140625" defaultRowHeight="15.75" customHeight="1" x14ac:dyDescent="0.25"/>
  <cols>
    <col min="1" max="1" width="40.6640625" customWidth="1"/>
  </cols>
  <sheetData>
    <row r="1" spans="1:12" ht="15.6" x14ac:dyDescent="0.3">
      <c r="A1" s="37" t="s">
        <v>17</v>
      </c>
      <c r="B1" s="39" t="s">
        <v>7</v>
      </c>
      <c r="C1" s="37"/>
      <c r="D1" s="210">
        <v>1207340</v>
      </c>
      <c r="E1" s="37"/>
      <c r="F1" s="37"/>
      <c r="G1" s="37"/>
      <c r="H1" s="37"/>
      <c r="I1" s="37"/>
      <c r="J1" s="37"/>
      <c r="K1" s="37"/>
      <c r="L1" s="34"/>
    </row>
    <row r="2" spans="1:12" ht="14.4" x14ac:dyDescent="0.3">
      <c r="A2" s="37" t="s">
        <v>18</v>
      </c>
      <c r="B2" s="39" t="s">
        <v>346</v>
      </c>
      <c r="C2" s="37"/>
      <c r="D2" s="211">
        <f>D1*0.2</f>
        <v>241468</v>
      </c>
      <c r="E2" s="37"/>
      <c r="F2" s="37"/>
      <c r="G2" s="37"/>
      <c r="H2" s="37"/>
      <c r="I2" s="37"/>
      <c r="J2" s="37"/>
      <c r="K2" s="37"/>
      <c r="L2" s="34"/>
    </row>
    <row r="3" spans="1:12" ht="14.4" x14ac:dyDescent="0.3">
      <c r="A3" s="37" t="s">
        <v>19</v>
      </c>
      <c r="B3" s="40" t="s">
        <v>347</v>
      </c>
      <c r="C3" s="37"/>
      <c r="D3" s="37" t="s">
        <v>437</v>
      </c>
      <c r="E3" s="37"/>
      <c r="F3" s="37"/>
      <c r="G3" s="37"/>
      <c r="H3" s="37"/>
      <c r="I3" s="37"/>
      <c r="J3" s="37"/>
      <c r="K3" s="37"/>
      <c r="L3" s="34"/>
    </row>
    <row r="4" spans="1:12" ht="14.4" x14ac:dyDescent="0.3">
      <c r="A4" s="37" t="s">
        <v>20</v>
      </c>
      <c r="B4" s="41">
        <f>F19+D36</f>
        <v>1495000</v>
      </c>
      <c r="C4" s="37"/>
      <c r="D4" s="37"/>
      <c r="E4" s="37"/>
      <c r="F4" s="37"/>
      <c r="G4" s="37"/>
      <c r="H4" s="37"/>
      <c r="I4" s="37"/>
      <c r="J4" s="37"/>
      <c r="K4" s="37"/>
      <c r="L4" s="34"/>
    </row>
    <row r="5" spans="1:12" ht="14.4" x14ac:dyDescent="0.3">
      <c r="A5" s="37" t="s">
        <v>21</v>
      </c>
      <c r="B5" s="41">
        <f>G19+E36</f>
        <v>770000</v>
      </c>
      <c r="C5" s="37"/>
      <c r="D5" s="37"/>
      <c r="E5" s="37"/>
      <c r="F5" s="37"/>
      <c r="G5" s="37"/>
      <c r="H5" s="37"/>
      <c r="I5" s="37"/>
      <c r="J5" s="37"/>
      <c r="K5" s="37"/>
      <c r="L5" s="34"/>
    </row>
    <row r="6" spans="1:12" ht="14.4" x14ac:dyDescent="0.3">
      <c r="A6" s="37" t="s">
        <v>16</v>
      </c>
      <c r="B6" s="42">
        <f>I19+F36</f>
        <v>270476</v>
      </c>
      <c r="C6" s="37"/>
      <c r="D6" s="37"/>
      <c r="E6" s="37"/>
      <c r="F6" s="37"/>
      <c r="G6" s="37"/>
      <c r="H6" s="37"/>
      <c r="I6" s="37"/>
      <c r="J6" s="37"/>
      <c r="K6" s="37"/>
      <c r="L6" s="34"/>
    </row>
    <row r="7" spans="1:12" ht="14.4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4"/>
    </row>
    <row r="8" spans="1:12" ht="14.4" x14ac:dyDescent="0.3">
      <c r="A8" s="308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</row>
    <row r="9" spans="1:12" ht="14.4" x14ac:dyDescent="0.3">
      <c r="A9" s="307" t="s">
        <v>22</v>
      </c>
      <c r="B9" s="307" t="s">
        <v>23</v>
      </c>
      <c r="C9" s="307" t="s">
        <v>24</v>
      </c>
      <c r="D9" s="307" t="s">
        <v>25</v>
      </c>
      <c r="E9" s="307" t="s">
        <v>26</v>
      </c>
      <c r="F9" s="43" t="s">
        <v>27</v>
      </c>
      <c r="G9" s="43"/>
      <c r="H9" s="43" t="s">
        <v>28</v>
      </c>
      <c r="I9" s="307" t="s">
        <v>16</v>
      </c>
      <c r="J9" s="307" t="s">
        <v>29</v>
      </c>
      <c r="K9" s="307" t="s">
        <v>30</v>
      </c>
      <c r="L9" s="307" t="s">
        <v>31</v>
      </c>
    </row>
    <row r="10" spans="1:12" ht="14.4" x14ac:dyDescent="0.3">
      <c r="A10" s="303"/>
      <c r="B10" s="303"/>
      <c r="C10" s="303"/>
      <c r="D10" s="303"/>
      <c r="E10" s="303"/>
      <c r="F10" s="43" t="s">
        <v>32</v>
      </c>
      <c r="G10" s="43" t="s">
        <v>21</v>
      </c>
      <c r="H10" s="43" t="s">
        <v>33</v>
      </c>
      <c r="I10" s="303"/>
      <c r="J10" s="303"/>
      <c r="K10" s="303"/>
      <c r="L10" s="303"/>
    </row>
    <row r="11" spans="1:12" ht="15.75" customHeight="1" x14ac:dyDescent="0.3">
      <c r="A11" s="44" t="s">
        <v>348</v>
      </c>
      <c r="B11" s="44" t="s">
        <v>34</v>
      </c>
      <c r="C11" s="44"/>
      <c r="D11" s="44" t="s">
        <v>81</v>
      </c>
      <c r="E11" s="46">
        <v>40000</v>
      </c>
      <c r="F11" s="47">
        <v>40000</v>
      </c>
      <c r="G11" s="21">
        <v>0</v>
      </c>
      <c r="H11" s="134"/>
      <c r="I11" s="271"/>
      <c r="J11" s="44"/>
      <c r="K11" s="44"/>
      <c r="L11" s="44"/>
    </row>
    <row r="12" spans="1:12" ht="15.75" customHeight="1" x14ac:dyDescent="0.3">
      <c r="A12" s="44" t="s">
        <v>349</v>
      </c>
      <c r="B12" s="44" t="s">
        <v>34</v>
      </c>
      <c r="C12" s="44"/>
      <c r="D12" s="44" t="s">
        <v>83</v>
      </c>
      <c r="E12" s="47">
        <v>120000</v>
      </c>
      <c r="F12" s="47">
        <v>80000</v>
      </c>
      <c r="G12" s="21">
        <v>0</v>
      </c>
      <c r="H12" s="134"/>
      <c r="I12" s="272"/>
      <c r="J12" s="44"/>
      <c r="K12" s="44"/>
      <c r="L12" s="44"/>
    </row>
    <row r="13" spans="1:12" ht="15.75" customHeight="1" x14ac:dyDescent="0.3">
      <c r="A13" s="44" t="s">
        <v>350</v>
      </c>
      <c r="B13" s="44" t="s">
        <v>34</v>
      </c>
      <c r="C13" s="44"/>
      <c r="D13" s="44" t="s">
        <v>80</v>
      </c>
      <c r="E13" s="47">
        <v>1200000</v>
      </c>
      <c r="F13" s="47">
        <v>450000</v>
      </c>
      <c r="G13" s="21">
        <v>190000</v>
      </c>
      <c r="H13" s="134"/>
      <c r="I13" s="273">
        <v>190000</v>
      </c>
      <c r="J13" s="44"/>
      <c r="K13" s="44"/>
      <c r="L13" s="44"/>
    </row>
    <row r="14" spans="1:12" ht="15.75" customHeight="1" x14ac:dyDescent="0.3">
      <c r="A14" s="51" t="s">
        <v>351</v>
      </c>
      <c r="B14" s="51" t="s">
        <v>45</v>
      </c>
      <c r="C14" s="51"/>
      <c r="D14" s="51" t="s">
        <v>85</v>
      </c>
      <c r="E14" s="53">
        <v>80000</v>
      </c>
      <c r="F14" s="53">
        <v>80000</v>
      </c>
      <c r="G14" s="21">
        <v>0</v>
      </c>
      <c r="H14" s="139"/>
      <c r="I14" s="272"/>
      <c r="J14" s="51"/>
      <c r="K14" s="51"/>
      <c r="L14" s="51"/>
    </row>
    <row r="15" spans="1:12" ht="15.75" customHeight="1" x14ac:dyDescent="0.3">
      <c r="A15" s="51" t="s">
        <v>352</v>
      </c>
      <c r="B15" s="51" t="s">
        <v>45</v>
      </c>
      <c r="C15" s="51"/>
      <c r="D15" s="51" t="s">
        <v>84</v>
      </c>
      <c r="E15" s="53">
        <v>120000</v>
      </c>
      <c r="F15" s="53">
        <v>120000</v>
      </c>
      <c r="G15" s="21">
        <v>0</v>
      </c>
      <c r="H15" s="139"/>
      <c r="I15" s="272"/>
      <c r="J15" s="51"/>
      <c r="K15" s="51"/>
      <c r="L15" s="51"/>
    </row>
    <row r="16" spans="1:12" ht="15.75" customHeight="1" x14ac:dyDescent="0.3">
      <c r="A16" s="51" t="s">
        <v>352</v>
      </c>
      <c r="B16" s="51" t="s">
        <v>344</v>
      </c>
      <c r="C16" s="51"/>
      <c r="D16" s="51" t="s">
        <v>84</v>
      </c>
      <c r="E16" s="53">
        <v>20000</v>
      </c>
      <c r="F16" s="53">
        <v>20000</v>
      </c>
      <c r="G16" s="21">
        <v>0</v>
      </c>
      <c r="H16" s="137"/>
      <c r="I16" s="272"/>
      <c r="J16" s="51"/>
      <c r="K16" s="51"/>
      <c r="L16" s="51"/>
    </row>
    <row r="17" spans="1:12" ht="15.75" customHeight="1" x14ac:dyDescent="0.3">
      <c r="A17" s="31" t="s">
        <v>82</v>
      </c>
      <c r="B17" s="31" t="s">
        <v>43</v>
      </c>
      <c r="C17" s="31" t="s">
        <v>353</v>
      </c>
      <c r="D17" s="31" t="s">
        <v>83</v>
      </c>
      <c r="E17" s="32">
        <v>60000</v>
      </c>
      <c r="F17" s="32">
        <v>60000</v>
      </c>
      <c r="G17" s="21">
        <v>60000</v>
      </c>
      <c r="H17" s="12"/>
      <c r="I17" s="272"/>
      <c r="J17" s="31"/>
      <c r="K17" s="31"/>
      <c r="L17" s="31"/>
    </row>
    <row r="18" spans="1:12" ht="15.75" customHeight="1" x14ac:dyDescent="0.3">
      <c r="A18" s="31" t="s">
        <v>82</v>
      </c>
      <c r="B18" s="31" t="s">
        <v>43</v>
      </c>
      <c r="C18" s="31" t="s">
        <v>354</v>
      </c>
      <c r="D18" s="31" t="s">
        <v>84</v>
      </c>
      <c r="E18" s="32">
        <v>100000</v>
      </c>
      <c r="F18" s="32">
        <v>100000</v>
      </c>
      <c r="G18" s="21">
        <v>100000</v>
      </c>
      <c r="H18" s="14"/>
      <c r="I18" s="272"/>
      <c r="J18" s="31"/>
      <c r="K18" s="31"/>
      <c r="L18" s="31"/>
    </row>
    <row r="19" spans="1:12" ht="15.75" customHeight="1" x14ac:dyDescent="0.3">
      <c r="A19" s="37"/>
      <c r="B19" s="37"/>
      <c r="C19" s="37"/>
      <c r="D19" s="37"/>
      <c r="E19" s="56">
        <f>SUM(E11:E18)</f>
        <v>1740000</v>
      </c>
      <c r="F19" s="56">
        <f>SUM(F11:F18)</f>
        <v>950000</v>
      </c>
      <c r="G19" s="56">
        <f>SUM(G11:G18)</f>
        <v>350000</v>
      </c>
      <c r="H19" s="56">
        <f>SUM(H11:H18)</f>
        <v>0</v>
      </c>
      <c r="I19" s="42">
        <f>SUM(I11:I18)</f>
        <v>190000</v>
      </c>
      <c r="J19" s="37"/>
      <c r="K19" s="34"/>
      <c r="L19" s="34"/>
    </row>
    <row r="20" spans="1:12" ht="14.4" x14ac:dyDescent="0.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4"/>
    </row>
    <row r="21" spans="1:12" ht="14.4" x14ac:dyDescent="0.3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4"/>
    </row>
    <row r="22" spans="1:12" ht="14.4" x14ac:dyDescent="0.3">
      <c r="A22" s="306"/>
      <c r="B22" s="303"/>
      <c r="C22" s="303"/>
      <c r="D22" s="303"/>
      <c r="E22" s="303"/>
      <c r="F22" s="303"/>
      <c r="G22" s="303"/>
      <c r="H22" s="303"/>
      <c r="I22" s="37"/>
      <c r="J22" s="37"/>
      <c r="K22" s="37"/>
      <c r="L22" s="34"/>
    </row>
    <row r="23" spans="1:12" ht="14.4" x14ac:dyDescent="0.3">
      <c r="A23" s="307" t="s">
        <v>38</v>
      </c>
      <c r="B23" s="307" t="s">
        <v>39</v>
      </c>
      <c r="C23" s="307" t="s">
        <v>25</v>
      </c>
      <c r="D23" s="307" t="s">
        <v>20</v>
      </c>
      <c r="E23" s="307" t="s">
        <v>21</v>
      </c>
      <c r="F23" s="307" t="s">
        <v>16</v>
      </c>
      <c r="G23" s="307" t="s">
        <v>30</v>
      </c>
      <c r="H23" s="307" t="s">
        <v>31</v>
      </c>
      <c r="I23" s="37"/>
      <c r="J23" s="37"/>
      <c r="K23" s="37"/>
      <c r="L23" s="34"/>
    </row>
    <row r="24" spans="1:12" ht="14.4" x14ac:dyDescent="0.3">
      <c r="A24" s="303"/>
      <c r="B24" s="303"/>
      <c r="C24" s="303"/>
      <c r="D24" s="303"/>
      <c r="E24" s="303"/>
      <c r="F24" s="303"/>
      <c r="G24" s="303"/>
      <c r="H24" s="303"/>
      <c r="I24" s="37"/>
      <c r="J24" s="37"/>
      <c r="K24" s="37"/>
      <c r="L24" s="34"/>
    </row>
    <row r="25" spans="1:12" ht="14.4" x14ac:dyDescent="0.3">
      <c r="A25" s="57" t="s">
        <v>69</v>
      </c>
      <c r="B25" s="57"/>
      <c r="C25" s="57"/>
      <c r="D25" s="58">
        <v>60000</v>
      </c>
      <c r="E25" s="261">
        <v>60000</v>
      </c>
      <c r="F25" s="17">
        <v>80476</v>
      </c>
      <c r="G25" s="49"/>
      <c r="H25" s="49"/>
      <c r="I25" s="37"/>
      <c r="J25" s="37"/>
      <c r="K25" s="37"/>
      <c r="L25" s="34"/>
    </row>
    <row r="26" spans="1:12" ht="14.4" x14ac:dyDescent="0.3">
      <c r="A26" s="57" t="s">
        <v>86</v>
      </c>
      <c r="B26" s="57"/>
      <c r="C26" s="57"/>
      <c r="D26" s="58">
        <v>25000</v>
      </c>
      <c r="E26" s="261">
        <v>25000</v>
      </c>
      <c r="F26" s="17"/>
      <c r="G26" s="49"/>
      <c r="H26" s="49"/>
      <c r="I26" s="37"/>
      <c r="J26" s="37"/>
      <c r="K26" s="37"/>
      <c r="L26" s="34"/>
    </row>
    <row r="27" spans="1:12" ht="14.4" x14ac:dyDescent="0.3">
      <c r="A27" s="57" t="s">
        <v>355</v>
      </c>
      <c r="B27" s="57"/>
      <c r="C27" s="57"/>
      <c r="D27" s="58">
        <v>60000</v>
      </c>
      <c r="E27" s="261">
        <v>60000</v>
      </c>
      <c r="F27" s="17"/>
      <c r="G27" s="49"/>
      <c r="H27" s="49"/>
      <c r="I27" s="37"/>
      <c r="J27" s="37"/>
      <c r="K27" s="37"/>
      <c r="L27" s="34"/>
    </row>
    <row r="28" spans="1:12" ht="14.4" x14ac:dyDescent="0.3">
      <c r="A28" s="57" t="s">
        <v>79</v>
      </c>
      <c r="B28" s="57" t="s">
        <v>356</v>
      </c>
      <c r="C28" s="57"/>
      <c r="D28" s="58">
        <v>100000</v>
      </c>
      <c r="E28" s="261">
        <v>50000</v>
      </c>
      <c r="F28" s="17"/>
      <c r="G28" s="49"/>
      <c r="H28" s="49"/>
      <c r="I28" s="37"/>
      <c r="J28" s="37"/>
      <c r="K28" s="37"/>
      <c r="L28" s="34"/>
    </row>
    <row r="29" spans="1:12" ht="14.4" x14ac:dyDescent="0.3">
      <c r="A29" s="57" t="s">
        <v>357</v>
      </c>
      <c r="B29" s="57" t="s">
        <v>358</v>
      </c>
      <c r="C29" s="57"/>
      <c r="D29" s="58">
        <v>60000</v>
      </c>
      <c r="E29" s="261">
        <v>60000</v>
      </c>
      <c r="F29" s="17"/>
      <c r="G29" s="49"/>
      <c r="H29" s="49"/>
      <c r="I29" s="37"/>
      <c r="J29" s="37"/>
      <c r="K29" s="37"/>
      <c r="L29" s="34"/>
    </row>
    <row r="30" spans="1:12" ht="14.4" x14ac:dyDescent="0.3">
      <c r="A30" s="31" t="s">
        <v>359</v>
      </c>
      <c r="B30" s="31" t="s">
        <v>360</v>
      </c>
      <c r="C30" s="31"/>
      <c r="D30" s="31">
        <v>70000</v>
      </c>
      <c r="E30" s="218">
        <v>70000</v>
      </c>
      <c r="F30" s="5"/>
      <c r="G30" s="31"/>
      <c r="H30" s="31"/>
      <c r="I30" s="37"/>
      <c r="J30" s="37"/>
      <c r="K30" s="37"/>
      <c r="L30" s="34"/>
    </row>
    <row r="31" spans="1:12" ht="14.4" x14ac:dyDescent="0.3">
      <c r="A31" s="31" t="s">
        <v>361</v>
      </c>
      <c r="B31" s="31"/>
      <c r="C31" s="31"/>
      <c r="D31" s="31">
        <v>30000</v>
      </c>
      <c r="E31" s="218">
        <v>30000</v>
      </c>
      <c r="F31" s="5"/>
      <c r="G31" s="31"/>
      <c r="H31" s="31"/>
      <c r="I31" s="37"/>
      <c r="J31" s="37"/>
      <c r="K31" s="37"/>
      <c r="L31" s="34"/>
    </row>
    <row r="32" spans="1:12" ht="14.4" x14ac:dyDescent="0.3">
      <c r="A32" s="31" t="s">
        <v>362</v>
      </c>
      <c r="B32" s="31" t="s">
        <v>363</v>
      </c>
      <c r="C32" s="31"/>
      <c r="D32" s="31">
        <v>30000</v>
      </c>
      <c r="E32" s="218">
        <v>30000</v>
      </c>
      <c r="F32" s="5"/>
      <c r="G32" s="31"/>
      <c r="H32" s="31"/>
      <c r="I32" s="37"/>
      <c r="J32" s="37"/>
      <c r="K32" s="37"/>
      <c r="L32" s="34"/>
    </row>
    <row r="33" spans="1:12" ht="14.4" x14ac:dyDescent="0.3">
      <c r="A33" s="31" t="s">
        <v>364</v>
      </c>
      <c r="B33" s="31"/>
      <c r="C33" s="31"/>
      <c r="D33" s="31">
        <v>30000</v>
      </c>
      <c r="E33" s="218">
        <v>30000</v>
      </c>
      <c r="F33" s="5"/>
      <c r="G33" s="31"/>
      <c r="H33" s="31"/>
      <c r="I33" s="37"/>
      <c r="J33" s="37"/>
      <c r="K33" s="37"/>
      <c r="L33" s="34"/>
    </row>
    <row r="34" spans="1:12" ht="14.4" x14ac:dyDescent="0.3">
      <c r="A34" s="31" t="s">
        <v>365</v>
      </c>
      <c r="B34" s="31"/>
      <c r="C34" s="31"/>
      <c r="D34" s="31">
        <v>50000</v>
      </c>
      <c r="E34" s="218">
        <v>0</v>
      </c>
      <c r="F34" s="5"/>
      <c r="G34" s="31"/>
      <c r="H34" s="31"/>
      <c r="I34" s="37"/>
      <c r="J34" s="37"/>
      <c r="K34" s="37"/>
      <c r="L34" s="34"/>
    </row>
    <row r="35" spans="1:12" ht="14.4" x14ac:dyDescent="0.3">
      <c r="A35" s="31" t="s">
        <v>87</v>
      </c>
      <c r="B35" s="31"/>
      <c r="C35" s="31"/>
      <c r="D35" s="31">
        <v>30000</v>
      </c>
      <c r="E35" s="218">
        <v>5000</v>
      </c>
      <c r="F35" s="5"/>
      <c r="G35" s="31"/>
      <c r="H35" s="31"/>
      <c r="I35" s="37"/>
      <c r="J35" s="37"/>
      <c r="K35" s="37"/>
      <c r="L35" s="34"/>
    </row>
    <row r="36" spans="1:12" ht="14.4" x14ac:dyDescent="0.3">
      <c r="A36" s="37"/>
      <c r="B36" s="37"/>
      <c r="C36" s="37"/>
      <c r="D36" s="56">
        <f>SUM(D25:D35)</f>
        <v>545000</v>
      </c>
      <c r="E36" s="56">
        <f>SUM(E25:E35)</f>
        <v>420000</v>
      </c>
      <c r="F36" s="42">
        <f>SUM(F25:F35)</f>
        <v>80476</v>
      </c>
      <c r="G36" s="34"/>
      <c r="H36" s="34"/>
      <c r="I36" s="37"/>
      <c r="J36" s="37"/>
      <c r="K36" s="37"/>
      <c r="L36" s="34"/>
    </row>
    <row r="37" spans="1:12" ht="14.4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mergeCells count="19">
    <mergeCell ref="E9:E10"/>
    <mergeCell ref="A9:A10"/>
    <mergeCell ref="A8:L8"/>
    <mergeCell ref="A22:H22"/>
    <mergeCell ref="C9:C10"/>
    <mergeCell ref="D9:D10"/>
    <mergeCell ref="B9:B10"/>
    <mergeCell ref="A23:A24"/>
    <mergeCell ref="B23:B24"/>
    <mergeCell ref="C23:C24"/>
    <mergeCell ref="D23:D24"/>
    <mergeCell ref="E23:E24"/>
    <mergeCell ref="F23:F24"/>
    <mergeCell ref="G23:G24"/>
    <mergeCell ref="H23:H24"/>
    <mergeCell ref="J9:J10"/>
    <mergeCell ref="L9:L10"/>
    <mergeCell ref="K9:K10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összesítő</vt:lpstr>
      <vt:lpstr>ÉPSZ</vt:lpstr>
      <vt:lpstr>ESZK</vt:lpstr>
      <vt:lpstr>GSZK</vt:lpstr>
      <vt:lpstr>KMSZ</vt:lpstr>
      <vt:lpstr>KOM</vt:lpstr>
      <vt:lpstr>LTSZ</vt:lpstr>
      <vt:lpstr>MSZK</vt:lpstr>
      <vt:lpstr>SIM</vt:lpstr>
      <vt:lpstr>SZASZ</vt:lpstr>
      <vt:lpstr>WJSZ</vt:lpstr>
      <vt:lpstr>ZIE</vt:lpstr>
      <vt:lpstr>MŰSZ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</dc:creator>
  <cp:lastModifiedBy>LOL</cp:lastModifiedBy>
  <dcterms:created xsi:type="dcterms:W3CDTF">2018-02-28T17:04:58Z</dcterms:created>
  <dcterms:modified xsi:type="dcterms:W3CDTF">2019-02-06T09:40:09Z</dcterms:modified>
</cp:coreProperties>
</file>